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M:\PROCESSOS LICITATORIOS\Exercicio 2018\Processo Lic. 06.2018 - mod. Conc. n. 01-2018 - obras de expansão e melhorias de IP\"/>
    </mc:Choice>
  </mc:AlternateContent>
  <bookViews>
    <workbookView xWindow="0" yWindow="0" windowWidth="23040" windowHeight="9192" tabRatio="645" activeTab="4"/>
  </bookViews>
  <sheets>
    <sheet name="INICIO" sheetId="9" r:id="rId1"/>
    <sheet name="RESUMO DE VALORES" sheetId="13" r:id="rId2"/>
    <sheet name="COMPOSIÇÃO RESUMIDA" sheetId="6" r:id="rId3"/>
    <sheet name="COMPOSIÇÕES DE ITEM" sheetId="1" r:id="rId4"/>
    <sheet name="CUSTOS UNITÁRIOS" sheetId="2" r:id="rId5"/>
    <sheet name="MO-CONSTRUÇÃO RDA" sheetId="11" r:id="rId6"/>
    <sheet name="SERVIÇOS DE IP" sheetId="12" r:id="rId7"/>
  </sheets>
  <definedNames>
    <definedName name="_xlnm.Print_Area" localSheetId="2">'COMPOSIÇÃO RESUMIDA'!$A$1:$K$180</definedName>
    <definedName name="_xlnm.Print_Area" localSheetId="0">INICIO!$A$1:$K$23</definedName>
    <definedName name="_xlnm.Print_Area" localSheetId="1">'RESUMO DE VALORES'!$A$1:$K$11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10" i="1" l="1"/>
  <c r="J2210" i="1" s="1"/>
  <c r="K2210" i="1" s="1"/>
  <c r="B2210" i="1"/>
  <c r="I2209" i="1"/>
  <c r="J2209" i="1" s="1"/>
  <c r="K2209" i="1" s="1"/>
  <c r="B2209" i="1"/>
  <c r="I2205" i="1"/>
  <c r="J2205" i="1" s="1"/>
  <c r="K2205" i="1" s="1"/>
  <c r="B2205" i="1"/>
  <c r="I2204" i="1"/>
  <c r="J2204" i="1" s="1"/>
  <c r="K2204" i="1" s="1"/>
  <c r="B2204" i="1"/>
  <c r="I2203" i="1"/>
  <c r="J2203" i="1" s="1"/>
  <c r="K2203" i="1" s="1"/>
  <c r="B2203" i="1"/>
  <c r="I2202" i="1"/>
  <c r="J2202" i="1" s="1"/>
  <c r="K2202" i="1" s="1"/>
  <c r="B2202" i="1"/>
  <c r="I2201" i="1"/>
  <c r="J2201" i="1" s="1"/>
  <c r="K2201" i="1" s="1"/>
  <c r="B2201" i="1"/>
  <c r="I2200" i="1"/>
  <c r="J2200" i="1" s="1"/>
  <c r="K2200" i="1" s="1"/>
  <c r="B2200" i="1"/>
  <c r="I2199" i="1"/>
  <c r="J2199" i="1" s="1"/>
  <c r="K2199" i="1" s="1"/>
  <c r="B2199" i="1"/>
  <c r="I2198" i="1"/>
  <c r="J2198" i="1" s="1"/>
  <c r="K2198" i="1" s="1"/>
  <c r="B2198" i="1"/>
  <c r="I2197" i="1"/>
  <c r="J2197" i="1" s="1"/>
  <c r="K2197" i="1" s="1"/>
  <c r="B2197" i="1"/>
  <c r="I2196" i="1"/>
  <c r="J2196" i="1" s="1"/>
  <c r="K2196" i="1" s="1"/>
  <c r="B2196" i="1"/>
  <c r="I2195" i="1"/>
  <c r="J2195" i="1" s="1"/>
  <c r="K2195" i="1" s="1"/>
  <c r="B2195" i="1"/>
  <c r="I2171" i="1"/>
  <c r="J2171" i="1" s="1"/>
  <c r="K2171" i="1" s="1"/>
  <c r="B2171" i="1"/>
  <c r="I2170" i="1"/>
  <c r="J2170" i="1" s="1"/>
  <c r="K2170" i="1" s="1"/>
  <c r="B2170" i="1"/>
  <c r="I2166" i="1"/>
  <c r="J2166" i="1" s="1"/>
  <c r="K2166" i="1" s="1"/>
  <c r="B2166" i="1"/>
  <c r="I2165" i="1"/>
  <c r="J2165" i="1" s="1"/>
  <c r="K2165" i="1" s="1"/>
  <c r="B2165" i="1"/>
  <c r="I2164" i="1"/>
  <c r="J2164" i="1" s="1"/>
  <c r="K2164" i="1" s="1"/>
  <c r="B2164" i="1"/>
  <c r="I2163" i="1"/>
  <c r="J2163" i="1" s="1"/>
  <c r="K2163" i="1" s="1"/>
  <c r="B2163" i="1"/>
  <c r="I2162" i="1"/>
  <c r="J2162" i="1" s="1"/>
  <c r="K2162" i="1" s="1"/>
  <c r="B2162" i="1"/>
  <c r="I2161" i="1"/>
  <c r="J2161" i="1" s="1"/>
  <c r="K2161" i="1" s="1"/>
  <c r="B2161" i="1"/>
  <c r="I2160" i="1"/>
  <c r="J2160" i="1" s="1"/>
  <c r="K2160" i="1" s="1"/>
  <c r="B2160" i="1"/>
  <c r="I2159" i="1"/>
  <c r="J2159" i="1" s="1"/>
  <c r="K2159" i="1" s="1"/>
  <c r="B2159" i="1"/>
  <c r="I2158" i="1"/>
  <c r="J2158" i="1" s="1"/>
  <c r="K2158" i="1" s="1"/>
  <c r="B2158" i="1"/>
  <c r="I2157" i="1"/>
  <c r="J2157" i="1" s="1"/>
  <c r="K2157" i="1" s="1"/>
  <c r="B2157" i="1"/>
  <c r="I2156" i="1"/>
  <c r="J2156" i="1" s="1"/>
  <c r="K2156" i="1" s="1"/>
  <c r="B2156" i="1"/>
  <c r="I2132" i="1"/>
  <c r="J2132" i="1" s="1"/>
  <c r="K2132" i="1" s="1"/>
  <c r="B2132" i="1"/>
  <c r="I2131" i="1"/>
  <c r="J2131" i="1" s="1"/>
  <c r="K2131" i="1" s="1"/>
  <c r="B2131" i="1"/>
  <c r="I2127" i="1"/>
  <c r="J2127" i="1" s="1"/>
  <c r="K2127" i="1" s="1"/>
  <c r="B2127" i="1"/>
  <c r="I2126" i="1"/>
  <c r="J2126" i="1" s="1"/>
  <c r="K2126" i="1" s="1"/>
  <c r="B2126" i="1"/>
  <c r="I2125" i="1"/>
  <c r="J2125" i="1" s="1"/>
  <c r="K2125" i="1" s="1"/>
  <c r="B2125" i="1"/>
  <c r="I2124" i="1"/>
  <c r="J2124" i="1" s="1"/>
  <c r="K2124" i="1" s="1"/>
  <c r="B2124" i="1"/>
  <c r="I2123" i="1"/>
  <c r="J2123" i="1" s="1"/>
  <c r="K2123" i="1" s="1"/>
  <c r="B2123" i="1"/>
  <c r="I2122" i="1"/>
  <c r="J2122" i="1" s="1"/>
  <c r="K2122" i="1" s="1"/>
  <c r="B2122" i="1"/>
  <c r="I2121" i="1"/>
  <c r="J2121" i="1" s="1"/>
  <c r="K2121" i="1" s="1"/>
  <c r="B2121" i="1"/>
  <c r="I2120" i="1"/>
  <c r="J2120" i="1" s="1"/>
  <c r="K2120" i="1" s="1"/>
  <c r="B2120" i="1"/>
  <c r="I2119" i="1"/>
  <c r="J2119" i="1" s="1"/>
  <c r="K2119" i="1" s="1"/>
  <c r="B2119" i="1"/>
  <c r="I2118" i="1"/>
  <c r="J2118" i="1" s="1"/>
  <c r="K2118" i="1" s="1"/>
  <c r="B2118" i="1"/>
  <c r="I2117" i="1"/>
  <c r="J2117" i="1" s="1"/>
  <c r="K2117" i="1" s="1"/>
  <c r="B2117" i="1"/>
  <c r="I2093" i="1"/>
  <c r="J2093" i="1" s="1"/>
  <c r="K2093" i="1" s="1"/>
  <c r="B2093" i="1"/>
  <c r="I2092" i="1"/>
  <c r="J2092" i="1" s="1"/>
  <c r="K2092" i="1" s="1"/>
  <c r="B2092" i="1"/>
  <c r="I2088" i="1"/>
  <c r="J2088" i="1" s="1"/>
  <c r="K2088" i="1" s="1"/>
  <c r="B2088" i="1"/>
  <c r="I2087" i="1"/>
  <c r="J2087" i="1" s="1"/>
  <c r="K2087" i="1" s="1"/>
  <c r="B2087" i="1"/>
  <c r="I2086" i="1"/>
  <c r="J2086" i="1" s="1"/>
  <c r="K2086" i="1" s="1"/>
  <c r="B2086" i="1"/>
  <c r="I2085" i="1"/>
  <c r="J2085" i="1" s="1"/>
  <c r="K2085" i="1" s="1"/>
  <c r="B2085" i="1"/>
  <c r="I2084" i="1"/>
  <c r="J2084" i="1" s="1"/>
  <c r="K2084" i="1" s="1"/>
  <c r="B2084" i="1"/>
  <c r="I2083" i="1"/>
  <c r="J2083" i="1" s="1"/>
  <c r="K2083" i="1" s="1"/>
  <c r="B2083" i="1"/>
  <c r="I2082" i="1"/>
  <c r="J2082" i="1" s="1"/>
  <c r="K2082" i="1" s="1"/>
  <c r="B2082" i="1"/>
  <c r="I2081" i="1"/>
  <c r="J2081" i="1" s="1"/>
  <c r="K2081" i="1" s="1"/>
  <c r="B2081" i="1"/>
  <c r="I2080" i="1"/>
  <c r="J2080" i="1" s="1"/>
  <c r="K2080" i="1" s="1"/>
  <c r="B2080" i="1"/>
  <c r="I2079" i="1"/>
  <c r="J2079" i="1" s="1"/>
  <c r="K2079" i="1" s="1"/>
  <c r="B2079" i="1"/>
  <c r="I2078" i="1"/>
  <c r="J2078" i="1" s="1"/>
  <c r="K2078" i="1" s="1"/>
  <c r="B2078" i="1"/>
  <c r="I2053" i="1"/>
  <c r="J2053" i="1" s="1"/>
  <c r="K2053" i="1" s="1"/>
  <c r="B2053" i="1"/>
  <c r="I2052" i="1"/>
  <c r="J2052" i="1" s="1"/>
  <c r="K2052" i="1" s="1"/>
  <c r="B2052" i="1"/>
  <c r="I2048" i="1"/>
  <c r="J2048" i="1" s="1"/>
  <c r="K2048" i="1" s="1"/>
  <c r="B2048" i="1"/>
  <c r="I2047" i="1"/>
  <c r="J2047" i="1" s="1"/>
  <c r="K2047" i="1" s="1"/>
  <c r="B2047" i="1"/>
  <c r="I2046" i="1"/>
  <c r="J2046" i="1" s="1"/>
  <c r="K2046" i="1" s="1"/>
  <c r="B2046" i="1"/>
  <c r="I2045" i="1"/>
  <c r="J2045" i="1" s="1"/>
  <c r="K2045" i="1" s="1"/>
  <c r="B2045" i="1"/>
  <c r="I2044" i="1"/>
  <c r="J2044" i="1" s="1"/>
  <c r="K2044" i="1" s="1"/>
  <c r="B2044" i="1"/>
  <c r="I2043" i="1"/>
  <c r="J2043" i="1" s="1"/>
  <c r="K2043" i="1" s="1"/>
  <c r="B2043" i="1"/>
  <c r="I2042" i="1"/>
  <c r="J2042" i="1" s="1"/>
  <c r="K2042" i="1" s="1"/>
  <c r="B2042" i="1"/>
  <c r="I2041" i="1"/>
  <c r="J2041" i="1" s="1"/>
  <c r="K2041" i="1" s="1"/>
  <c r="B2041" i="1"/>
  <c r="I2040" i="1"/>
  <c r="J2040" i="1" s="1"/>
  <c r="K2040" i="1" s="1"/>
  <c r="B2040" i="1"/>
  <c r="I2039" i="1"/>
  <c r="J2039" i="1" s="1"/>
  <c r="K2039" i="1" s="1"/>
  <c r="B2039" i="1"/>
  <c r="I2014" i="1"/>
  <c r="J2014" i="1" s="1"/>
  <c r="K2014" i="1" s="1"/>
  <c r="B2014" i="1"/>
  <c r="I2013" i="1"/>
  <c r="J2013" i="1" s="1"/>
  <c r="K2013" i="1" s="1"/>
  <c r="B2013" i="1"/>
  <c r="I2009" i="1"/>
  <c r="J2009" i="1" s="1"/>
  <c r="K2009" i="1" s="1"/>
  <c r="B2009" i="1"/>
  <c r="I2008" i="1"/>
  <c r="J2008" i="1" s="1"/>
  <c r="K2008" i="1" s="1"/>
  <c r="B2008" i="1"/>
  <c r="I2007" i="1"/>
  <c r="J2007" i="1" s="1"/>
  <c r="K2007" i="1" s="1"/>
  <c r="B2007" i="1"/>
  <c r="I2006" i="1"/>
  <c r="J2006" i="1" s="1"/>
  <c r="K2006" i="1" s="1"/>
  <c r="B2006" i="1"/>
  <c r="I2005" i="1"/>
  <c r="J2005" i="1" s="1"/>
  <c r="K2005" i="1" s="1"/>
  <c r="B2005" i="1"/>
  <c r="I2004" i="1"/>
  <c r="J2004" i="1" s="1"/>
  <c r="K2004" i="1" s="1"/>
  <c r="B2004" i="1"/>
  <c r="I2003" i="1"/>
  <c r="J2003" i="1" s="1"/>
  <c r="K2003" i="1" s="1"/>
  <c r="B2003" i="1"/>
  <c r="I2002" i="1"/>
  <c r="J2002" i="1" s="1"/>
  <c r="K2002" i="1" s="1"/>
  <c r="B2002" i="1"/>
  <c r="I2001" i="1"/>
  <c r="J2001" i="1" s="1"/>
  <c r="K2001" i="1" s="1"/>
  <c r="B2001" i="1"/>
  <c r="I2000" i="1"/>
  <c r="J2000" i="1" s="1"/>
  <c r="K2000" i="1" s="1"/>
  <c r="B2000" i="1"/>
  <c r="I1975" i="1"/>
  <c r="J1975" i="1" s="1"/>
  <c r="K1975" i="1" s="1"/>
  <c r="B1975" i="1"/>
  <c r="I1974" i="1"/>
  <c r="J1974" i="1" s="1"/>
  <c r="K1974" i="1" s="1"/>
  <c r="B1974" i="1"/>
  <c r="I1970" i="1"/>
  <c r="J1970" i="1" s="1"/>
  <c r="K1970" i="1" s="1"/>
  <c r="B1970" i="1"/>
  <c r="I1969" i="1"/>
  <c r="J1969" i="1" s="1"/>
  <c r="K1969" i="1" s="1"/>
  <c r="B1969" i="1"/>
  <c r="I1968" i="1"/>
  <c r="J1968" i="1" s="1"/>
  <c r="K1968" i="1" s="1"/>
  <c r="B1968" i="1"/>
  <c r="I1967" i="1"/>
  <c r="J1967" i="1" s="1"/>
  <c r="K1967" i="1" s="1"/>
  <c r="B1967" i="1"/>
  <c r="I1966" i="1"/>
  <c r="J1966" i="1" s="1"/>
  <c r="K1966" i="1" s="1"/>
  <c r="B1966" i="1"/>
  <c r="I1965" i="1"/>
  <c r="J1965" i="1" s="1"/>
  <c r="K1965" i="1" s="1"/>
  <c r="B1965" i="1"/>
  <c r="I1964" i="1"/>
  <c r="J1964" i="1" s="1"/>
  <c r="K1964" i="1" s="1"/>
  <c r="B1964" i="1"/>
  <c r="I1963" i="1"/>
  <c r="J1963" i="1" s="1"/>
  <c r="K1963" i="1" s="1"/>
  <c r="B1963" i="1"/>
  <c r="I1962" i="1"/>
  <c r="J1962" i="1" s="1"/>
  <c r="K1962" i="1" s="1"/>
  <c r="B1962" i="1"/>
  <c r="I1961" i="1"/>
  <c r="J1961" i="1" s="1"/>
  <c r="K1961" i="1" s="1"/>
  <c r="B1961" i="1"/>
  <c r="I1936" i="1"/>
  <c r="J1936" i="1" s="1"/>
  <c r="K1936" i="1" s="1"/>
  <c r="B1936" i="1"/>
  <c r="I1935" i="1"/>
  <c r="J1935" i="1" s="1"/>
  <c r="K1935" i="1" s="1"/>
  <c r="B1935" i="1"/>
  <c r="I1931" i="1"/>
  <c r="J1931" i="1" s="1"/>
  <c r="K1931" i="1" s="1"/>
  <c r="B1931" i="1"/>
  <c r="I1930" i="1"/>
  <c r="J1930" i="1" s="1"/>
  <c r="K1930" i="1" s="1"/>
  <c r="B1930" i="1"/>
  <c r="I1929" i="1"/>
  <c r="J1929" i="1" s="1"/>
  <c r="K1929" i="1" s="1"/>
  <c r="B1929" i="1"/>
  <c r="I1928" i="1"/>
  <c r="J1928" i="1" s="1"/>
  <c r="K1928" i="1" s="1"/>
  <c r="B1928" i="1"/>
  <c r="I1927" i="1"/>
  <c r="J1927" i="1" s="1"/>
  <c r="K1927" i="1" s="1"/>
  <c r="B1927" i="1"/>
  <c r="I1926" i="1"/>
  <c r="J1926" i="1" s="1"/>
  <c r="K1926" i="1" s="1"/>
  <c r="B1926" i="1"/>
  <c r="I1925" i="1"/>
  <c r="J1925" i="1" s="1"/>
  <c r="K1925" i="1" s="1"/>
  <c r="B1925" i="1"/>
  <c r="I1924" i="1"/>
  <c r="J1924" i="1" s="1"/>
  <c r="K1924" i="1" s="1"/>
  <c r="B1924" i="1"/>
  <c r="I1923" i="1"/>
  <c r="J1923" i="1" s="1"/>
  <c r="K1923" i="1" s="1"/>
  <c r="B1923" i="1"/>
  <c r="I1922" i="1"/>
  <c r="J1922" i="1" s="1"/>
  <c r="K1922" i="1" s="1"/>
  <c r="B1922" i="1"/>
  <c r="I1899" i="1"/>
  <c r="J1899" i="1" s="1"/>
  <c r="K1899" i="1" s="1"/>
  <c r="B1899" i="1"/>
  <c r="I1898" i="1"/>
  <c r="J1898" i="1" s="1"/>
  <c r="K1898" i="1" s="1"/>
  <c r="B1898" i="1"/>
  <c r="I1894" i="1"/>
  <c r="J1894" i="1" s="1"/>
  <c r="K1894" i="1" s="1"/>
  <c r="B1894" i="1"/>
  <c r="I1893" i="1"/>
  <c r="J1893" i="1" s="1"/>
  <c r="K1893" i="1" s="1"/>
  <c r="B1893" i="1"/>
  <c r="I1892" i="1"/>
  <c r="J1892" i="1" s="1"/>
  <c r="K1892" i="1" s="1"/>
  <c r="B1892" i="1"/>
  <c r="I1891" i="1"/>
  <c r="J1891" i="1" s="1"/>
  <c r="K1891" i="1" s="1"/>
  <c r="B1891" i="1"/>
  <c r="I1890" i="1"/>
  <c r="J1890" i="1" s="1"/>
  <c r="K1890" i="1" s="1"/>
  <c r="B1890" i="1"/>
  <c r="I1889" i="1"/>
  <c r="J1889" i="1" s="1"/>
  <c r="K1889" i="1" s="1"/>
  <c r="B1889" i="1"/>
  <c r="I1888" i="1"/>
  <c r="J1888" i="1" s="1"/>
  <c r="K1888" i="1" s="1"/>
  <c r="B1888" i="1"/>
  <c r="I1887" i="1"/>
  <c r="J1887" i="1" s="1"/>
  <c r="K1887" i="1" s="1"/>
  <c r="B1887" i="1"/>
  <c r="I1886" i="1"/>
  <c r="J1886" i="1" s="1"/>
  <c r="K1886" i="1" s="1"/>
  <c r="B1886" i="1"/>
  <c r="I1885" i="1"/>
  <c r="J1885" i="1" s="1"/>
  <c r="K1885" i="1" s="1"/>
  <c r="B1885" i="1"/>
  <c r="I1884" i="1"/>
  <c r="J1884" i="1" s="1"/>
  <c r="K1884" i="1" s="1"/>
  <c r="B1884" i="1"/>
  <c r="I1883" i="1"/>
  <c r="J1883" i="1" s="1"/>
  <c r="K1883" i="1" s="1"/>
  <c r="B1883" i="1"/>
  <c r="I1860" i="1"/>
  <c r="J1860" i="1" s="1"/>
  <c r="K1860" i="1" s="1"/>
  <c r="B1860" i="1"/>
  <c r="I1859" i="1"/>
  <c r="J1859" i="1" s="1"/>
  <c r="K1859" i="1" s="1"/>
  <c r="B1859" i="1"/>
  <c r="I1855" i="1"/>
  <c r="J1855" i="1" s="1"/>
  <c r="K1855" i="1" s="1"/>
  <c r="B1855" i="1"/>
  <c r="I1854" i="1"/>
  <c r="J1854" i="1" s="1"/>
  <c r="K1854" i="1" s="1"/>
  <c r="B1854" i="1"/>
  <c r="I1853" i="1"/>
  <c r="J1853" i="1" s="1"/>
  <c r="K1853" i="1" s="1"/>
  <c r="B1853" i="1"/>
  <c r="I1852" i="1"/>
  <c r="J1852" i="1" s="1"/>
  <c r="K1852" i="1" s="1"/>
  <c r="B1852" i="1"/>
  <c r="I1851" i="1"/>
  <c r="J1851" i="1" s="1"/>
  <c r="K1851" i="1" s="1"/>
  <c r="B1851" i="1"/>
  <c r="I1850" i="1"/>
  <c r="J1850" i="1" s="1"/>
  <c r="K1850" i="1" s="1"/>
  <c r="B1850" i="1"/>
  <c r="I1849" i="1"/>
  <c r="J1849" i="1" s="1"/>
  <c r="K1849" i="1" s="1"/>
  <c r="B1849" i="1"/>
  <c r="I1848" i="1"/>
  <c r="J1848" i="1" s="1"/>
  <c r="K1848" i="1" s="1"/>
  <c r="B1848" i="1"/>
  <c r="I1847" i="1"/>
  <c r="J1847" i="1" s="1"/>
  <c r="K1847" i="1" s="1"/>
  <c r="B1847" i="1"/>
  <c r="I1846" i="1"/>
  <c r="J1846" i="1" s="1"/>
  <c r="K1846" i="1" s="1"/>
  <c r="B1846" i="1"/>
  <c r="I1845" i="1"/>
  <c r="J1845" i="1" s="1"/>
  <c r="K1845" i="1" s="1"/>
  <c r="B1845" i="1"/>
  <c r="I1844" i="1"/>
  <c r="J1844" i="1" s="1"/>
  <c r="K1844" i="1" s="1"/>
  <c r="B1844" i="1"/>
  <c r="I1821" i="1"/>
  <c r="J1821" i="1" s="1"/>
  <c r="K1821" i="1" s="1"/>
  <c r="B1821" i="1"/>
  <c r="I1820" i="1"/>
  <c r="J1820" i="1" s="1"/>
  <c r="K1820" i="1" s="1"/>
  <c r="B1820" i="1"/>
  <c r="I1816" i="1"/>
  <c r="J1816" i="1" s="1"/>
  <c r="K1816" i="1" s="1"/>
  <c r="B1816" i="1"/>
  <c r="I1815" i="1"/>
  <c r="J1815" i="1" s="1"/>
  <c r="K1815" i="1" s="1"/>
  <c r="B1815" i="1"/>
  <c r="I1814" i="1"/>
  <c r="J1814" i="1" s="1"/>
  <c r="K1814" i="1" s="1"/>
  <c r="B1814" i="1"/>
  <c r="I1813" i="1"/>
  <c r="J1813" i="1" s="1"/>
  <c r="K1813" i="1" s="1"/>
  <c r="B1813" i="1"/>
  <c r="I1812" i="1"/>
  <c r="J1812" i="1" s="1"/>
  <c r="K1812" i="1" s="1"/>
  <c r="B1812" i="1"/>
  <c r="I1811" i="1"/>
  <c r="J1811" i="1" s="1"/>
  <c r="K1811" i="1" s="1"/>
  <c r="B1811" i="1"/>
  <c r="I1810" i="1"/>
  <c r="J1810" i="1" s="1"/>
  <c r="K1810" i="1" s="1"/>
  <c r="B1810" i="1"/>
  <c r="I1809" i="1"/>
  <c r="J1809" i="1" s="1"/>
  <c r="K1809" i="1" s="1"/>
  <c r="B1809" i="1"/>
  <c r="I1808" i="1"/>
  <c r="J1808" i="1" s="1"/>
  <c r="K1808" i="1" s="1"/>
  <c r="B1808" i="1"/>
  <c r="I1807" i="1"/>
  <c r="J1807" i="1" s="1"/>
  <c r="K1807" i="1" s="1"/>
  <c r="B1807" i="1"/>
  <c r="I1806" i="1"/>
  <c r="J1806" i="1" s="1"/>
  <c r="K1806" i="1" s="1"/>
  <c r="B1806" i="1"/>
  <c r="I1805" i="1"/>
  <c r="J1805" i="1" s="1"/>
  <c r="K1805" i="1" s="1"/>
  <c r="B1805" i="1"/>
  <c r="B1777" i="1"/>
  <c r="I1777" i="1"/>
  <c r="J1777" i="1" s="1"/>
  <c r="K1777" i="1" s="1"/>
  <c r="I1782" i="1"/>
  <c r="J1782" i="1" s="1"/>
  <c r="K1782" i="1" s="1"/>
  <c r="B1782" i="1"/>
  <c r="I1781" i="1"/>
  <c r="J1781" i="1" s="1"/>
  <c r="K1781" i="1" s="1"/>
  <c r="B1781" i="1"/>
  <c r="I1776" i="1"/>
  <c r="J1776" i="1" s="1"/>
  <c r="K1776" i="1" s="1"/>
  <c r="B1776" i="1"/>
  <c r="I1775" i="1"/>
  <c r="J1775" i="1" s="1"/>
  <c r="K1775" i="1" s="1"/>
  <c r="B1775" i="1"/>
  <c r="I1774" i="1"/>
  <c r="J1774" i="1" s="1"/>
  <c r="K1774" i="1" s="1"/>
  <c r="B1774" i="1"/>
  <c r="I1773" i="1"/>
  <c r="J1773" i="1" s="1"/>
  <c r="K1773" i="1" s="1"/>
  <c r="B1773" i="1"/>
  <c r="I1772" i="1"/>
  <c r="J1772" i="1" s="1"/>
  <c r="K1772" i="1" s="1"/>
  <c r="B1772" i="1"/>
  <c r="I1771" i="1"/>
  <c r="J1771" i="1" s="1"/>
  <c r="K1771" i="1" s="1"/>
  <c r="B1771" i="1"/>
  <c r="I1770" i="1"/>
  <c r="J1770" i="1" s="1"/>
  <c r="K1770" i="1" s="1"/>
  <c r="B1770" i="1"/>
  <c r="I1769" i="1"/>
  <c r="J1769" i="1" s="1"/>
  <c r="K1769" i="1" s="1"/>
  <c r="B1769" i="1"/>
  <c r="I1768" i="1"/>
  <c r="J1768" i="1" s="1"/>
  <c r="K1768" i="1" s="1"/>
  <c r="B1768" i="1"/>
  <c r="I1767" i="1"/>
  <c r="J1767" i="1" s="1"/>
  <c r="K1767" i="1" s="1"/>
  <c r="B1767" i="1"/>
  <c r="I1766" i="1"/>
  <c r="J1766" i="1" s="1"/>
  <c r="K1766" i="1" s="1"/>
  <c r="B1766" i="1"/>
  <c r="I1742" i="1"/>
  <c r="J1742" i="1" s="1"/>
  <c r="K1742" i="1" s="1"/>
  <c r="B1742" i="1"/>
  <c r="I1741" i="1"/>
  <c r="J1741" i="1" s="1"/>
  <c r="K1741" i="1" s="1"/>
  <c r="B1741" i="1"/>
  <c r="I1737" i="1"/>
  <c r="J1737" i="1" s="1"/>
  <c r="K1737" i="1" s="1"/>
  <c r="B1737" i="1"/>
  <c r="I1736" i="1"/>
  <c r="J1736" i="1" s="1"/>
  <c r="K1736" i="1" s="1"/>
  <c r="B1736" i="1"/>
  <c r="I1735" i="1"/>
  <c r="J1735" i="1" s="1"/>
  <c r="K1735" i="1" s="1"/>
  <c r="B1735" i="1"/>
  <c r="I1734" i="1"/>
  <c r="J1734" i="1" s="1"/>
  <c r="K1734" i="1" s="1"/>
  <c r="B1734" i="1"/>
  <c r="I1733" i="1"/>
  <c r="J1733" i="1" s="1"/>
  <c r="K1733" i="1" s="1"/>
  <c r="B1733" i="1"/>
  <c r="I1732" i="1"/>
  <c r="J1732" i="1" s="1"/>
  <c r="K1732" i="1" s="1"/>
  <c r="B1732" i="1"/>
  <c r="I1731" i="1"/>
  <c r="J1731" i="1" s="1"/>
  <c r="K1731" i="1" s="1"/>
  <c r="B1731" i="1"/>
  <c r="I1730" i="1"/>
  <c r="J1730" i="1" s="1"/>
  <c r="K1730" i="1" s="1"/>
  <c r="B1730" i="1"/>
  <c r="I1729" i="1"/>
  <c r="J1729" i="1" s="1"/>
  <c r="K1729" i="1" s="1"/>
  <c r="B1729" i="1"/>
  <c r="I1728" i="1"/>
  <c r="J1728" i="1" s="1"/>
  <c r="K1728" i="1" s="1"/>
  <c r="B1728" i="1"/>
  <c r="I1727" i="1"/>
  <c r="J1727" i="1" s="1"/>
  <c r="K1727" i="1" s="1"/>
  <c r="B1727" i="1"/>
  <c r="I1703" i="1"/>
  <c r="J1703" i="1" s="1"/>
  <c r="K1703" i="1" s="1"/>
  <c r="B1703" i="1"/>
  <c r="I1702" i="1"/>
  <c r="J1702" i="1" s="1"/>
  <c r="K1702" i="1" s="1"/>
  <c r="B1702" i="1"/>
  <c r="I1698" i="1"/>
  <c r="J1698" i="1" s="1"/>
  <c r="K1698" i="1" s="1"/>
  <c r="B1698" i="1"/>
  <c r="I1697" i="1"/>
  <c r="J1697" i="1" s="1"/>
  <c r="K1697" i="1" s="1"/>
  <c r="B1697" i="1"/>
  <c r="I1696" i="1"/>
  <c r="J1696" i="1" s="1"/>
  <c r="K1696" i="1" s="1"/>
  <c r="B1696" i="1"/>
  <c r="I1695" i="1"/>
  <c r="J1695" i="1" s="1"/>
  <c r="K1695" i="1" s="1"/>
  <c r="B1695" i="1"/>
  <c r="I1694" i="1"/>
  <c r="J1694" i="1" s="1"/>
  <c r="K1694" i="1" s="1"/>
  <c r="B1694" i="1"/>
  <c r="I1693" i="1"/>
  <c r="J1693" i="1" s="1"/>
  <c r="K1693" i="1" s="1"/>
  <c r="B1693" i="1"/>
  <c r="I1692" i="1"/>
  <c r="J1692" i="1" s="1"/>
  <c r="K1692" i="1" s="1"/>
  <c r="B1692" i="1"/>
  <c r="I1691" i="1"/>
  <c r="J1691" i="1" s="1"/>
  <c r="K1691" i="1" s="1"/>
  <c r="B1691" i="1"/>
  <c r="I1690" i="1"/>
  <c r="J1690" i="1" s="1"/>
  <c r="K1690" i="1" s="1"/>
  <c r="B1690" i="1"/>
  <c r="I1689" i="1"/>
  <c r="J1689" i="1" s="1"/>
  <c r="K1689" i="1" s="1"/>
  <c r="B1689" i="1"/>
  <c r="I1688" i="1"/>
  <c r="J1688" i="1" s="1"/>
  <c r="K1688" i="1" s="1"/>
  <c r="B1688" i="1"/>
  <c r="I1664" i="1"/>
  <c r="J1664" i="1" s="1"/>
  <c r="K1664" i="1" s="1"/>
  <c r="B1664" i="1"/>
  <c r="I1663" i="1"/>
  <c r="J1663" i="1" s="1"/>
  <c r="K1663" i="1" s="1"/>
  <c r="B1663" i="1"/>
  <c r="I1659" i="1"/>
  <c r="J1659" i="1" s="1"/>
  <c r="K1659" i="1" s="1"/>
  <c r="B1659" i="1"/>
  <c r="I1658" i="1"/>
  <c r="J1658" i="1" s="1"/>
  <c r="K1658" i="1" s="1"/>
  <c r="B1658" i="1"/>
  <c r="I1657" i="1"/>
  <c r="J1657" i="1" s="1"/>
  <c r="K1657" i="1" s="1"/>
  <c r="B1657" i="1"/>
  <c r="I1656" i="1"/>
  <c r="J1656" i="1" s="1"/>
  <c r="K1656" i="1" s="1"/>
  <c r="B1656" i="1"/>
  <c r="I1655" i="1"/>
  <c r="J1655" i="1" s="1"/>
  <c r="K1655" i="1" s="1"/>
  <c r="B1655" i="1"/>
  <c r="I1654" i="1"/>
  <c r="J1654" i="1" s="1"/>
  <c r="K1654" i="1" s="1"/>
  <c r="B1654" i="1"/>
  <c r="I1653" i="1"/>
  <c r="J1653" i="1" s="1"/>
  <c r="K1653" i="1" s="1"/>
  <c r="B1653" i="1"/>
  <c r="I1652" i="1"/>
  <c r="J1652" i="1" s="1"/>
  <c r="K1652" i="1" s="1"/>
  <c r="B1652" i="1"/>
  <c r="I1651" i="1"/>
  <c r="J1651" i="1" s="1"/>
  <c r="K1651" i="1" s="1"/>
  <c r="B1651" i="1"/>
  <c r="I1650" i="1"/>
  <c r="J1650" i="1" s="1"/>
  <c r="K1650" i="1" s="1"/>
  <c r="B1650" i="1"/>
  <c r="I1649" i="1"/>
  <c r="J1649" i="1" s="1"/>
  <c r="K1649" i="1" s="1"/>
  <c r="B1649" i="1"/>
  <c r="B1620" i="1"/>
  <c r="I1620" i="1"/>
  <c r="J1620" i="1" s="1"/>
  <c r="K1620" i="1" s="1"/>
  <c r="I1625" i="1"/>
  <c r="J1625" i="1" s="1"/>
  <c r="K1625" i="1" s="1"/>
  <c r="B1625" i="1"/>
  <c r="I1624" i="1"/>
  <c r="J1624" i="1" s="1"/>
  <c r="K1624" i="1" s="1"/>
  <c r="B1624" i="1"/>
  <c r="I1619" i="1"/>
  <c r="J1619" i="1" s="1"/>
  <c r="K1619" i="1" s="1"/>
  <c r="B1619" i="1"/>
  <c r="I1618" i="1"/>
  <c r="J1618" i="1" s="1"/>
  <c r="K1618" i="1" s="1"/>
  <c r="B1618" i="1"/>
  <c r="I1617" i="1"/>
  <c r="J1617" i="1" s="1"/>
  <c r="K1617" i="1" s="1"/>
  <c r="B1617" i="1"/>
  <c r="I1616" i="1"/>
  <c r="J1616" i="1" s="1"/>
  <c r="K1616" i="1" s="1"/>
  <c r="B1616" i="1"/>
  <c r="I1615" i="1"/>
  <c r="J1615" i="1" s="1"/>
  <c r="K1615" i="1" s="1"/>
  <c r="B1615" i="1"/>
  <c r="I1614" i="1"/>
  <c r="J1614" i="1" s="1"/>
  <c r="K1614" i="1" s="1"/>
  <c r="B1614" i="1"/>
  <c r="I1613" i="1"/>
  <c r="J1613" i="1" s="1"/>
  <c r="K1613" i="1" s="1"/>
  <c r="B1613" i="1"/>
  <c r="I1612" i="1"/>
  <c r="J1612" i="1" s="1"/>
  <c r="K1612" i="1" s="1"/>
  <c r="B1612" i="1"/>
  <c r="I1611" i="1"/>
  <c r="J1611" i="1" s="1"/>
  <c r="K1611" i="1" s="1"/>
  <c r="B1611" i="1"/>
  <c r="I1610" i="1"/>
  <c r="J1610" i="1" s="1"/>
  <c r="K1610" i="1" s="1"/>
  <c r="B1610" i="1"/>
  <c r="K2211" i="1" l="1"/>
  <c r="K2172" i="1"/>
  <c r="K2054" i="1"/>
  <c r="K1900" i="1"/>
  <c r="K2133" i="1"/>
  <c r="K2167" i="1"/>
  <c r="K1976" i="1"/>
  <c r="K1937" i="1"/>
  <c r="K2089" i="1"/>
  <c r="J2154" i="1"/>
  <c r="J173" i="6" s="1"/>
  <c r="K173" i="6" s="1"/>
  <c r="K2010" i="1"/>
  <c r="K2049" i="1"/>
  <c r="K1822" i="1"/>
  <c r="K1861" i="1"/>
  <c r="K1932" i="1"/>
  <c r="K2094" i="1"/>
  <c r="K2128" i="1"/>
  <c r="K2206" i="1"/>
  <c r="K1971" i="1"/>
  <c r="J1959" i="1" s="1"/>
  <c r="J163" i="6" s="1"/>
  <c r="K163" i="6" s="1"/>
  <c r="K2015" i="1"/>
  <c r="K1856" i="1"/>
  <c r="K1895" i="1"/>
  <c r="K1817" i="1"/>
  <c r="K1778" i="1"/>
  <c r="K1704" i="1"/>
  <c r="K1783" i="1"/>
  <c r="K1743" i="1"/>
  <c r="K1738" i="1"/>
  <c r="K1699" i="1"/>
  <c r="K1660" i="1"/>
  <c r="K1665" i="1"/>
  <c r="K1621" i="1"/>
  <c r="K1626" i="1"/>
  <c r="I1581" i="1"/>
  <c r="J1581" i="1" s="1"/>
  <c r="K1581" i="1" s="1"/>
  <c r="B1581" i="1"/>
  <c r="I1580" i="1"/>
  <c r="J1580" i="1" s="1"/>
  <c r="K1580" i="1" s="1"/>
  <c r="B1580" i="1"/>
  <c r="I1576" i="1"/>
  <c r="J1576" i="1" s="1"/>
  <c r="K1576" i="1" s="1"/>
  <c r="B1576" i="1"/>
  <c r="I1575" i="1"/>
  <c r="J1575" i="1" s="1"/>
  <c r="K1575" i="1" s="1"/>
  <c r="B1575" i="1"/>
  <c r="I1574" i="1"/>
  <c r="J1574" i="1" s="1"/>
  <c r="K1574" i="1" s="1"/>
  <c r="B1574" i="1"/>
  <c r="I1573" i="1"/>
  <c r="J1573" i="1" s="1"/>
  <c r="K1573" i="1" s="1"/>
  <c r="B1573" i="1"/>
  <c r="I1572" i="1"/>
  <c r="J1572" i="1" s="1"/>
  <c r="K1572" i="1" s="1"/>
  <c r="B1572" i="1"/>
  <c r="I1571" i="1"/>
  <c r="J1571" i="1" s="1"/>
  <c r="K1571" i="1" s="1"/>
  <c r="B1571" i="1"/>
  <c r="I1542" i="1"/>
  <c r="J1542" i="1" s="1"/>
  <c r="K1542" i="1" s="1"/>
  <c r="B1542" i="1"/>
  <c r="I1541" i="1"/>
  <c r="J1541" i="1" s="1"/>
  <c r="K1541" i="1" s="1"/>
  <c r="B1541" i="1"/>
  <c r="I1537" i="1"/>
  <c r="J1537" i="1" s="1"/>
  <c r="K1537" i="1" s="1"/>
  <c r="B1537" i="1"/>
  <c r="I1536" i="1"/>
  <c r="J1536" i="1" s="1"/>
  <c r="K1536" i="1" s="1"/>
  <c r="B1536" i="1"/>
  <c r="I1535" i="1"/>
  <c r="J1535" i="1" s="1"/>
  <c r="K1535" i="1" s="1"/>
  <c r="B1535" i="1"/>
  <c r="I1534" i="1"/>
  <c r="J1534" i="1" s="1"/>
  <c r="K1534" i="1" s="1"/>
  <c r="B1534" i="1"/>
  <c r="I1533" i="1"/>
  <c r="J1533" i="1" s="1"/>
  <c r="K1533" i="1" s="1"/>
  <c r="B1533" i="1"/>
  <c r="I1532" i="1"/>
  <c r="J1532" i="1" s="1"/>
  <c r="K1532" i="1" s="1"/>
  <c r="B1532" i="1"/>
  <c r="I1503" i="1"/>
  <c r="J1503" i="1" s="1"/>
  <c r="K1503" i="1" s="1"/>
  <c r="B1503" i="1"/>
  <c r="I1502" i="1"/>
  <c r="J1502" i="1" s="1"/>
  <c r="K1502" i="1" s="1"/>
  <c r="B1502" i="1"/>
  <c r="I1498" i="1"/>
  <c r="J1498" i="1" s="1"/>
  <c r="K1498" i="1" s="1"/>
  <c r="B1498" i="1"/>
  <c r="I1497" i="1"/>
  <c r="J1497" i="1" s="1"/>
  <c r="K1497" i="1" s="1"/>
  <c r="B1497" i="1"/>
  <c r="I1496" i="1"/>
  <c r="J1496" i="1" s="1"/>
  <c r="K1496" i="1" s="1"/>
  <c r="B1496" i="1"/>
  <c r="I1495" i="1"/>
  <c r="J1495" i="1" s="1"/>
  <c r="K1495" i="1" s="1"/>
  <c r="B1495" i="1"/>
  <c r="I1494" i="1"/>
  <c r="J1494" i="1" s="1"/>
  <c r="K1494" i="1" s="1"/>
  <c r="B1494" i="1"/>
  <c r="I1493" i="1"/>
  <c r="J1493" i="1" s="1"/>
  <c r="K1493" i="1" s="1"/>
  <c r="B1493" i="1"/>
  <c r="I1464" i="1"/>
  <c r="J1464" i="1" s="1"/>
  <c r="K1464" i="1" s="1"/>
  <c r="B1464" i="1"/>
  <c r="I1463" i="1"/>
  <c r="J1463" i="1" s="1"/>
  <c r="K1463" i="1" s="1"/>
  <c r="B1463" i="1"/>
  <c r="I1459" i="1"/>
  <c r="J1459" i="1" s="1"/>
  <c r="K1459" i="1" s="1"/>
  <c r="B1459" i="1"/>
  <c r="I1458" i="1"/>
  <c r="J1458" i="1" s="1"/>
  <c r="K1458" i="1" s="1"/>
  <c r="B1458" i="1"/>
  <c r="I1457" i="1"/>
  <c r="J1457" i="1" s="1"/>
  <c r="K1457" i="1" s="1"/>
  <c r="B1457" i="1"/>
  <c r="I1456" i="1"/>
  <c r="J1456" i="1" s="1"/>
  <c r="K1456" i="1" s="1"/>
  <c r="B1456" i="1"/>
  <c r="I1455" i="1"/>
  <c r="J1455" i="1" s="1"/>
  <c r="K1455" i="1" s="1"/>
  <c r="B1455" i="1"/>
  <c r="I1454" i="1"/>
  <c r="J1454" i="1" s="1"/>
  <c r="K1454" i="1" s="1"/>
  <c r="B1454" i="1"/>
  <c r="I1425" i="1"/>
  <c r="J1425" i="1" s="1"/>
  <c r="K1425" i="1" s="1"/>
  <c r="B1425" i="1"/>
  <c r="I1424" i="1"/>
  <c r="J1424" i="1" s="1"/>
  <c r="K1424" i="1" s="1"/>
  <c r="B1424" i="1"/>
  <c r="I1420" i="1"/>
  <c r="J1420" i="1" s="1"/>
  <c r="K1420" i="1" s="1"/>
  <c r="B1420" i="1"/>
  <c r="I1419" i="1"/>
  <c r="J1419" i="1" s="1"/>
  <c r="K1419" i="1" s="1"/>
  <c r="B1419" i="1"/>
  <c r="I1418" i="1"/>
  <c r="J1418" i="1" s="1"/>
  <c r="K1418" i="1" s="1"/>
  <c r="B1418" i="1"/>
  <c r="I1417" i="1"/>
  <c r="J1417" i="1" s="1"/>
  <c r="K1417" i="1" s="1"/>
  <c r="B1417" i="1"/>
  <c r="I1416" i="1"/>
  <c r="J1416" i="1" s="1"/>
  <c r="K1416" i="1" s="1"/>
  <c r="B1416" i="1"/>
  <c r="I1415" i="1"/>
  <c r="J1415" i="1" s="1"/>
  <c r="K1415" i="1" s="1"/>
  <c r="B1415" i="1"/>
  <c r="I1386" i="1"/>
  <c r="J1386" i="1" s="1"/>
  <c r="K1386" i="1" s="1"/>
  <c r="B1386" i="1"/>
  <c r="I1385" i="1"/>
  <c r="J1385" i="1" s="1"/>
  <c r="K1385" i="1" s="1"/>
  <c r="B1385" i="1"/>
  <c r="I1381" i="1"/>
  <c r="J1381" i="1" s="1"/>
  <c r="K1381" i="1" s="1"/>
  <c r="B1381" i="1"/>
  <c r="I1380" i="1"/>
  <c r="J1380" i="1" s="1"/>
  <c r="K1380" i="1" s="1"/>
  <c r="B1380" i="1"/>
  <c r="I1379" i="1"/>
  <c r="J1379" i="1" s="1"/>
  <c r="K1379" i="1" s="1"/>
  <c r="B1379" i="1"/>
  <c r="I1378" i="1"/>
  <c r="J1378" i="1" s="1"/>
  <c r="K1378" i="1" s="1"/>
  <c r="B1378" i="1"/>
  <c r="I1377" i="1"/>
  <c r="J1377" i="1" s="1"/>
  <c r="K1377" i="1" s="1"/>
  <c r="B1377" i="1"/>
  <c r="I1376" i="1"/>
  <c r="J1376" i="1" s="1"/>
  <c r="K1376" i="1" s="1"/>
  <c r="B1376" i="1"/>
  <c r="I1347" i="1"/>
  <c r="J1347" i="1" s="1"/>
  <c r="K1347" i="1" s="1"/>
  <c r="B1347" i="1"/>
  <c r="I1346" i="1"/>
  <c r="J1346" i="1" s="1"/>
  <c r="K1346" i="1" s="1"/>
  <c r="B1346" i="1"/>
  <c r="I1342" i="1"/>
  <c r="J1342" i="1" s="1"/>
  <c r="K1342" i="1" s="1"/>
  <c r="B1342" i="1"/>
  <c r="I1341" i="1"/>
  <c r="J1341" i="1" s="1"/>
  <c r="K1341" i="1" s="1"/>
  <c r="B1341" i="1"/>
  <c r="I1340" i="1"/>
  <c r="J1340" i="1" s="1"/>
  <c r="K1340" i="1" s="1"/>
  <c r="B1340" i="1"/>
  <c r="I1339" i="1"/>
  <c r="J1339" i="1" s="1"/>
  <c r="K1339" i="1" s="1"/>
  <c r="B1339" i="1"/>
  <c r="I1338" i="1"/>
  <c r="J1338" i="1" s="1"/>
  <c r="K1338" i="1" s="1"/>
  <c r="B1338" i="1"/>
  <c r="I1337" i="1"/>
  <c r="J1337" i="1" s="1"/>
  <c r="K1337" i="1" s="1"/>
  <c r="B1337" i="1"/>
  <c r="I1315" i="1"/>
  <c r="J1315" i="1" s="1"/>
  <c r="K1315" i="1" s="1"/>
  <c r="B1315" i="1"/>
  <c r="I1314" i="1"/>
  <c r="J1314" i="1" s="1"/>
  <c r="K1314" i="1" s="1"/>
  <c r="B1314" i="1"/>
  <c r="I1310" i="1"/>
  <c r="J1310" i="1" s="1"/>
  <c r="K1310" i="1" s="1"/>
  <c r="B1310" i="1"/>
  <c r="I1309" i="1"/>
  <c r="J1309" i="1" s="1"/>
  <c r="K1309" i="1" s="1"/>
  <c r="B1309" i="1"/>
  <c r="I1308" i="1"/>
  <c r="J1308" i="1" s="1"/>
  <c r="K1308" i="1" s="1"/>
  <c r="B1308" i="1"/>
  <c r="I1307" i="1"/>
  <c r="J1307" i="1" s="1"/>
  <c r="K1307" i="1" s="1"/>
  <c r="B1307" i="1"/>
  <c r="I1306" i="1"/>
  <c r="J1306" i="1" s="1"/>
  <c r="K1306" i="1" s="1"/>
  <c r="B1306" i="1"/>
  <c r="I1305" i="1"/>
  <c r="J1305" i="1" s="1"/>
  <c r="K1305" i="1" s="1"/>
  <c r="B1305" i="1"/>
  <c r="I1304" i="1"/>
  <c r="J1304" i="1" s="1"/>
  <c r="K1304" i="1" s="1"/>
  <c r="B1304" i="1"/>
  <c r="I1303" i="1"/>
  <c r="J1303" i="1" s="1"/>
  <c r="K1303" i="1" s="1"/>
  <c r="B1303" i="1"/>
  <c r="I1302" i="1"/>
  <c r="J1302" i="1" s="1"/>
  <c r="K1302" i="1" s="1"/>
  <c r="B1302" i="1"/>
  <c r="I1301" i="1"/>
  <c r="J1301" i="1" s="1"/>
  <c r="K1301" i="1" s="1"/>
  <c r="B1301" i="1"/>
  <c r="I1300" i="1"/>
  <c r="J1300" i="1" s="1"/>
  <c r="K1300" i="1" s="1"/>
  <c r="B1300" i="1"/>
  <c r="I1299" i="1"/>
  <c r="J1299" i="1" s="1"/>
  <c r="K1299" i="1" s="1"/>
  <c r="B1299" i="1"/>
  <c r="I1298" i="1"/>
  <c r="J1298" i="1" s="1"/>
  <c r="K1298" i="1" s="1"/>
  <c r="B1298" i="1"/>
  <c r="I1276" i="1"/>
  <c r="J1276" i="1" s="1"/>
  <c r="K1276" i="1" s="1"/>
  <c r="B1276" i="1"/>
  <c r="I1275" i="1"/>
  <c r="J1275" i="1" s="1"/>
  <c r="K1275" i="1" s="1"/>
  <c r="B1275" i="1"/>
  <c r="I1271" i="1"/>
  <c r="J1271" i="1" s="1"/>
  <c r="K1271" i="1" s="1"/>
  <c r="B1271" i="1"/>
  <c r="I1270" i="1"/>
  <c r="J1270" i="1" s="1"/>
  <c r="K1270" i="1" s="1"/>
  <c r="B1270" i="1"/>
  <c r="I1269" i="1"/>
  <c r="J1269" i="1" s="1"/>
  <c r="K1269" i="1" s="1"/>
  <c r="B1269" i="1"/>
  <c r="I1268" i="1"/>
  <c r="J1268" i="1" s="1"/>
  <c r="K1268" i="1" s="1"/>
  <c r="B1268" i="1"/>
  <c r="I1267" i="1"/>
  <c r="J1267" i="1" s="1"/>
  <c r="K1267" i="1" s="1"/>
  <c r="B1267" i="1"/>
  <c r="I1266" i="1"/>
  <c r="J1266" i="1" s="1"/>
  <c r="K1266" i="1" s="1"/>
  <c r="B1266" i="1"/>
  <c r="I1265" i="1"/>
  <c r="J1265" i="1" s="1"/>
  <c r="K1265" i="1" s="1"/>
  <c r="B1265" i="1"/>
  <c r="I1264" i="1"/>
  <c r="J1264" i="1" s="1"/>
  <c r="K1264" i="1" s="1"/>
  <c r="B1264" i="1"/>
  <c r="I1263" i="1"/>
  <c r="J1263" i="1" s="1"/>
  <c r="K1263" i="1" s="1"/>
  <c r="B1263" i="1"/>
  <c r="I1262" i="1"/>
  <c r="J1262" i="1" s="1"/>
  <c r="K1262" i="1" s="1"/>
  <c r="B1262" i="1"/>
  <c r="I1261" i="1"/>
  <c r="J1261" i="1" s="1"/>
  <c r="K1261" i="1" s="1"/>
  <c r="B1261" i="1"/>
  <c r="I1260" i="1"/>
  <c r="J1260" i="1" s="1"/>
  <c r="K1260" i="1" s="1"/>
  <c r="B1260" i="1"/>
  <c r="I1259" i="1"/>
  <c r="J1259" i="1" s="1"/>
  <c r="K1259" i="1" s="1"/>
  <c r="B1259" i="1"/>
  <c r="I1237" i="1"/>
  <c r="J1237" i="1" s="1"/>
  <c r="K1237" i="1" s="1"/>
  <c r="B1237" i="1"/>
  <c r="I1236" i="1"/>
  <c r="J1236" i="1" s="1"/>
  <c r="K1236" i="1" s="1"/>
  <c r="B1236" i="1"/>
  <c r="I1232" i="1"/>
  <c r="J1232" i="1" s="1"/>
  <c r="K1232" i="1" s="1"/>
  <c r="B1232" i="1"/>
  <c r="I1231" i="1"/>
  <c r="J1231" i="1" s="1"/>
  <c r="K1231" i="1" s="1"/>
  <c r="B1231" i="1"/>
  <c r="I1230" i="1"/>
  <c r="J1230" i="1" s="1"/>
  <c r="K1230" i="1" s="1"/>
  <c r="B1230" i="1"/>
  <c r="I1229" i="1"/>
  <c r="J1229" i="1" s="1"/>
  <c r="K1229" i="1" s="1"/>
  <c r="B1229" i="1"/>
  <c r="I1228" i="1"/>
  <c r="J1228" i="1" s="1"/>
  <c r="K1228" i="1" s="1"/>
  <c r="B1228" i="1"/>
  <c r="I1227" i="1"/>
  <c r="J1227" i="1" s="1"/>
  <c r="K1227" i="1" s="1"/>
  <c r="B1227" i="1"/>
  <c r="I1226" i="1"/>
  <c r="J1226" i="1" s="1"/>
  <c r="K1226" i="1" s="1"/>
  <c r="B1226" i="1"/>
  <c r="I1225" i="1"/>
  <c r="J1225" i="1" s="1"/>
  <c r="K1225" i="1" s="1"/>
  <c r="B1225" i="1"/>
  <c r="I1224" i="1"/>
  <c r="J1224" i="1" s="1"/>
  <c r="K1224" i="1" s="1"/>
  <c r="B1224" i="1"/>
  <c r="I1223" i="1"/>
  <c r="J1223" i="1" s="1"/>
  <c r="K1223" i="1" s="1"/>
  <c r="B1223" i="1"/>
  <c r="I1222" i="1"/>
  <c r="J1222" i="1" s="1"/>
  <c r="K1222" i="1" s="1"/>
  <c r="B1222" i="1"/>
  <c r="I1221" i="1"/>
  <c r="J1221" i="1" s="1"/>
  <c r="K1221" i="1" s="1"/>
  <c r="B1221" i="1"/>
  <c r="I1220" i="1"/>
  <c r="J1220" i="1" s="1"/>
  <c r="K1220" i="1" s="1"/>
  <c r="B1220" i="1"/>
  <c r="I1198" i="1"/>
  <c r="J1198" i="1" s="1"/>
  <c r="K1198" i="1" s="1"/>
  <c r="B1198" i="1"/>
  <c r="I1197" i="1"/>
  <c r="J1197" i="1" s="1"/>
  <c r="K1197" i="1" s="1"/>
  <c r="B1197" i="1"/>
  <c r="I1193" i="1"/>
  <c r="J1193" i="1" s="1"/>
  <c r="K1193" i="1" s="1"/>
  <c r="B1193" i="1"/>
  <c r="I1192" i="1"/>
  <c r="J1192" i="1" s="1"/>
  <c r="K1192" i="1" s="1"/>
  <c r="B1192" i="1"/>
  <c r="I1191" i="1"/>
  <c r="J1191" i="1" s="1"/>
  <c r="K1191" i="1" s="1"/>
  <c r="B1191" i="1"/>
  <c r="I1190" i="1"/>
  <c r="J1190" i="1" s="1"/>
  <c r="K1190" i="1" s="1"/>
  <c r="B1190" i="1"/>
  <c r="I1189" i="1"/>
  <c r="J1189" i="1" s="1"/>
  <c r="K1189" i="1" s="1"/>
  <c r="B1189" i="1"/>
  <c r="I1188" i="1"/>
  <c r="J1188" i="1" s="1"/>
  <c r="K1188" i="1" s="1"/>
  <c r="B1188" i="1"/>
  <c r="I1187" i="1"/>
  <c r="J1187" i="1" s="1"/>
  <c r="K1187" i="1" s="1"/>
  <c r="B1187" i="1"/>
  <c r="I1186" i="1"/>
  <c r="J1186" i="1" s="1"/>
  <c r="K1186" i="1" s="1"/>
  <c r="B1186" i="1"/>
  <c r="I1185" i="1"/>
  <c r="J1185" i="1" s="1"/>
  <c r="K1185" i="1" s="1"/>
  <c r="B1185" i="1"/>
  <c r="I1184" i="1"/>
  <c r="J1184" i="1" s="1"/>
  <c r="K1184" i="1" s="1"/>
  <c r="B1184" i="1"/>
  <c r="I1183" i="1"/>
  <c r="J1183" i="1" s="1"/>
  <c r="K1183" i="1" s="1"/>
  <c r="B1183" i="1"/>
  <c r="I1182" i="1"/>
  <c r="J1182" i="1" s="1"/>
  <c r="K1182" i="1" s="1"/>
  <c r="B1182" i="1"/>
  <c r="I1181" i="1"/>
  <c r="J1181" i="1" s="1"/>
  <c r="K1181" i="1" s="1"/>
  <c r="B1181" i="1"/>
  <c r="I1159" i="1"/>
  <c r="J1159" i="1" s="1"/>
  <c r="K1159" i="1" s="1"/>
  <c r="B1159" i="1"/>
  <c r="I1158" i="1"/>
  <c r="J1158" i="1" s="1"/>
  <c r="K1158" i="1" s="1"/>
  <c r="B1158" i="1"/>
  <c r="I1154" i="1"/>
  <c r="J1154" i="1" s="1"/>
  <c r="K1154" i="1" s="1"/>
  <c r="B1154" i="1"/>
  <c r="I1153" i="1"/>
  <c r="J1153" i="1" s="1"/>
  <c r="K1153" i="1" s="1"/>
  <c r="B1153" i="1"/>
  <c r="I1152" i="1"/>
  <c r="J1152" i="1" s="1"/>
  <c r="K1152" i="1" s="1"/>
  <c r="B1152" i="1"/>
  <c r="I1151" i="1"/>
  <c r="J1151" i="1" s="1"/>
  <c r="K1151" i="1" s="1"/>
  <c r="B1151" i="1"/>
  <c r="I1150" i="1"/>
  <c r="J1150" i="1" s="1"/>
  <c r="K1150" i="1" s="1"/>
  <c r="B1150" i="1"/>
  <c r="I1149" i="1"/>
  <c r="J1149" i="1" s="1"/>
  <c r="K1149" i="1" s="1"/>
  <c r="B1149" i="1"/>
  <c r="I1148" i="1"/>
  <c r="J1148" i="1" s="1"/>
  <c r="K1148" i="1" s="1"/>
  <c r="B1148" i="1"/>
  <c r="I1147" i="1"/>
  <c r="J1147" i="1" s="1"/>
  <c r="K1147" i="1" s="1"/>
  <c r="B1147" i="1"/>
  <c r="I1146" i="1"/>
  <c r="J1146" i="1" s="1"/>
  <c r="K1146" i="1" s="1"/>
  <c r="B1146" i="1"/>
  <c r="I1145" i="1"/>
  <c r="J1145" i="1" s="1"/>
  <c r="K1145" i="1" s="1"/>
  <c r="B1145" i="1"/>
  <c r="I1144" i="1"/>
  <c r="J1144" i="1" s="1"/>
  <c r="K1144" i="1" s="1"/>
  <c r="B1144" i="1"/>
  <c r="I1143" i="1"/>
  <c r="J1143" i="1" s="1"/>
  <c r="K1143" i="1" s="1"/>
  <c r="B1143" i="1"/>
  <c r="I1142" i="1"/>
  <c r="J1142" i="1" s="1"/>
  <c r="K1142" i="1" s="1"/>
  <c r="B1142" i="1"/>
  <c r="I1120" i="1"/>
  <c r="J1120" i="1" s="1"/>
  <c r="K1120" i="1" s="1"/>
  <c r="B1120" i="1"/>
  <c r="I1119" i="1"/>
  <c r="J1119" i="1" s="1"/>
  <c r="K1119" i="1" s="1"/>
  <c r="B1119" i="1"/>
  <c r="I1115" i="1"/>
  <c r="J1115" i="1" s="1"/>
  <c r="K1115" i="1" s="1"/>
  <c r="B1115" i="1"/>
  <c r="I1114" i="1"/>
  <c r="J1114" i="1" s="1"/>
  <c r="K1114" i="1" s="1"/>
  <c r="B1114" i="1"/>
  <c r="I1113" i="1"/>
  <c r="J1113" i="1" s="1"/>
  <c r="K1113" i="1" s="1"/>
  <c r="B1113" i="1"/>
  <c r="I1112" i="1"/>
  <c r="J1112" i="1" s="1"/>
  <c r="K1112" i="1" s="1"/>
  <c r="B1112" i="1"/>
  <c r="I1111" i="1"/>
  <c r="J1111" i="1" s="1"/>
  <c r="K1111" i="1" s="1"/>
  <c r="B1111" i="1"/>
  <c r="I1110" i="1"/>
  <c r="J1110" i="1" s="1"/>
  <c r="K1110" i="1" s="1"/>
  <c r="B1110" i="1"/>
  <c r="I1109" i="1"/>
  <c r="J1109" i="1" s="1"/>
  <c r="K1109" i="1" s="1"/>
  <c r="B1109" i="1"/>
  <c r="I1108" i="1"/>
  <c r="J1108" i="1" s="1"/>
  <c r="K1108" i="1" s="1"/>
  <c r="B1108" i="1"/>
  <c r="I1107" i="1"/>
  <c r="J1107" i="1" s="1"/>
  <c r="K1107" i="1" s="1"/>
  <c r="B1107" i="1"/>
  <c r="I1106" i="1"/>
  <c r="J1106" i="1" s="1"/>
  <c r="K1106" i="1" s="1"/>
  <c r="B1106" i="1"/>
  <c r="I1105" i="1"/>
  <c r="J1105" i="1" s="1"/>
  <c r="K1105" i="1" s="1"/>
  <c r="B1105" i="1"/>
  <c r="I1104" i="1"/>
  <c r="J1104" i="1" s="1"/>
  <c r="K1104" i="1" s="1"/>
  <c r="B1104" i="1"/>
  <c r="I1103" i="1"/>
  <c r="J1103" i="1" s="1"/>
  <c r="K1103" i="1" s="1"/>
  <c r="B1103" i="1"/>
  <c r="I1081" i="1"/>
  <c r="J1081" i="1" s="1"/>
  <c r="K1081" i="1" s="1"/>
  <c r="B1081" i="1"/>
  <c r="I1080" i="1"/>
  <c r="J1080" i="1" s="1"/>
  <c r="K1080" i="1" s="1"/>
  <c r="B1080" i="1"/>
  <c r="I1076" i="1"/>
  <c r="J1076" i="1" s="1"/>
  <c r="K1076" i="1" s="1"/>
  <c r="B1076" i="1"/>
  <c r="I1075" i="1"/>
  <c r="J1075" i="1" s="1"/>
  <c r="K1075" i="1" s="1"/>
  <c r="B1075" i="1"/>
  <c r="I1074" i="1"/>
  <c r="J1074" i="1" s="1"/>
  <c r="K1074" i="1" s="1"/>
  <c r="B1074" i="1"/>
  <c r="I1073" i="1"/>
  <c r="J1073" i="1" s="1"/>
  <c r="K1073" i="1" s="1"/>
  <c r="B1073" i="1"/>
  <c r="I1072" i="1"/>
  <c r="J1072" i="1" s="1"/>
  <c r="K1072" i="1" s="1"/>
  <c r="B1072" i="1"/>
  <c r="I1071" i="1"/>
  <c r="J1071" i="1" s="1"/>
  <c r="K1071" i="1" s="1"/>
  <c r="B1071" i="1"/>
  <c r="I1070" i="1"/>
  <c r="J1070" i="1" s="1"/>
  <c r="K1070" i="1" s="1"/>
  <c r="B1070" i="1"/>
  <c r="I1069" i="1"/>
  <c r="J1069" i="1" s="1"/>
  <c r="K1069" i="1" s="1"/>
  <c r="B1069" i="1"/>
  <c r="I1068" i="1"/>
  <c r="J1068" i="1" s="1"/>
  <c r="K1068" i="1" s="1"/>
  <c r="B1068" i="1"/>
  <c r="I1067" i="1"/>
  <c r="J1067" i="1" s="1"/>
  <c r="K1067" i="1" s="1"/>
  <c r="B1067" i="1"/>
  <c r="I1066" i="1"/>
  <c r="J1066" i="1" s="1"/>
  <c r="K1066" i="1" s="1"/>
  <c r="B1066" i="1"/>
  <c r="I1065" i="1"/>
  <c r="J1065" i="1" s="1"/>
  <c r="K1065" i="1" s="1"/>
  <c r="B1065" i="1"/>
  <c r="I1064" i="1"/>
  <c r="J1064" i="1" s="1"/>
  <c r="K1064" i="1" s="1"/>
  <c r="B1064" i="1"/>
  <c r="I1036" i="1"/>
  <c r="J1036" i="1" s="1"/>
  <c r="K1036" i="1" s="1"/>
  <c r="B1036" i="1"/>
  <c r="I1035" i="1"/>
  <c r="J1035" i="1" s="1"/>
  <c r="K1035" i="1" s="1"/>
  <c r="B1035" i="1"/>
  <c r="I1031" i="1"/>
  <c r="J1031" i="1" s="1"/>
  <c r="K1031" i="1" s="1"/>
  <c r="B1031" i="1"/>
  <c r="I1030" i="1"/>
  <c r="J1030" i="1" s="1"/>
  <c r="K1030" i="1" s="1"/>
  <c r="B1030" i="1"/>
  <c r="I1029" i="1"/>
  <c r="J1029" i="1" s="1"/>
  <c r="K1029" i="1" s="1"/>
  <c r="B1029" i="1"/>
  <c r="I1028" i="1"/>
  <c r="J1028" i="1" s="1"/>
  <c r="K1028" i="1" s="1"/>
  <c r="B1028" i="1"/>
  <c r="I1027" i="1"/>
  <c r="J1027" i="1" s="1"/>
  <c r="K1027" i="1" s="1"/>
  <c r="B1027" i="1"/>
  <c r="I1026" i="1"/>
  <c r="J1026" i="1" s="1"/>
  <c r="K1026" i="1" s="1"/>
  <c r="B1026" i="1"/>
  <c r="I1025" i="1"/>
  <c r="J1025" i="1" s="1"/>
  <c r="K1025" i="1" s="1"/>
  <c r="B1025" i="1"/>
  <c r="I997" i="1"/>
  <c r="J997" i="1" s="1"/>
  <c r="K997" i="1" s="1"/>
  <c r="B997" i="1"/>
  <c r="I996" i="1"/>
  <c r="J996" i="1" s="1"/>
  <c r="K996" i="1" s="1"/>
  <c r="B996" i="1"/>
  <c r="I992" i="1"/>
  <c r="J992" i="1" s="1"/>
  <c r="K992" i="1" s="1"/>
  <c r="B992" i="1"/>
  <c r="I991" i="1"/>
  <c r="J991" i="1" s="1"/>
  <c r="K991" i="1" s="1"/>
  <c r="B991" i="1"/>
  <c r="I990" i="1"/>
  <c r="J990" i="1" s="1"/>
  <c r="K990" i="1" s="1"/>
  <c r="B990" i="1"/>
  <c r="I989" i="1"/>
  <c r="J989" i="1" s="1"/>
  <c r="K989" i="1" s="1"/>
  <c r="B989" i="1"/>
  <c r="I988" i="1"/>
  <c r="J988" i="1" s="1"/>
  <c r="K988" i="1" s="1"/>
  <c r="B988" i="1"/>
  <c r="I987" i="1"/>
  <c r="J987" i="1" s="1"/>
  <c r="K987" i="1" s="1"/>
  <c r="B987" i="1"/>
  <c r="I986" i="1"/>
  <c r="J986" i="1" s="1"/>
  <c r="K986" i="1" s="1"/>
  <c r="B986" i="1"/>
  <c r="J2037" i="1" l="1"/>
  <c r="J167" i="6" s="1"/>
  <c r="K167" i="6" s="1"/>
  <c r="J2193" i="1"/>
  <c r="J175" i="6" s="1"/>
  <c r="K175" i="6" s="1"/>
  <c r="J1881" i="1"/>
  <c r="J137" i="6" s="1"/>
  <c r="K137" i="6" s="1"/>
  <c r="J2115" i="1"/>
  <c r="J171" i="6" s="1"/>
  <c r="K171" i="6" s="1"/>
  <c r="J1686" i="1"/>
  <c r="J127" i="6" s="1"/>
  <c r="K127" i="6" s="1"/>
  <c r="J1842" i="1"/>
  <c r="J135" i="6" s="1"/>
  <c r="K135" i="6" s="1"/>
  <c r="J1803" i="1"/>
  <c r="J133" i="6" s="1"/>
  <c r="K133" i="6" s="1"/>
  <c r="J2076" i="1"/>
  <c r="J169" i="6" s="1"/>
  <c r="K169" i="6" s="1"/>
  <c r="J1920" i="1"/>
  <c r="J161" i="6" s="1"/>
  <c r="K161" i="6" s="1"/>
  <c r="K1199" i="1"/>
  <c r="J1998" i="1"/>
  <c r="J165" i="6" s="1"/>
  <c r="K165" i="6" s="1"/>
  <c r="J1764" i="1"/>
  <c r="J131" i="6" s="1"/>
  <c r="K131" i="6" s="1"/>
  <c r="J1647" i="1"/>
  <c r="J125" i="6" s="1"/>
  <c r="K125" i="6" s="1"/>
  <c r="J1725" i="1"/>
  <c r="J129" i="6" s="1"/>
  <c r="K129" i="6" s="1"/>
  <c r="K1504" i="1"/>
  <c r="K1543" i="1"/>
  <c r="K1582" i="1"/>
  <c r="K998" i="1"/>
  <c r="J1608" i="1"/>
  <c r="J123" i="6" s="1"/>
  <c r="K123" i="6" s="1"/>
  <c r="K1238" i="1"/>
  <c r="K1348" i="1"/>
  <c r="K1426" i="1"/>
  <c r="K1160" i="1"/>
  <c r="K1387" i="1"/>
  <c r="K1465" i="1"/>
  <c r="K1037" i="1"/>
  <c r="K1316" i="1"/>
  <c r="K1577" i="1"/>
  <c r="K1538" i="1"/>
  <c r="K1499" i="1"/>
  <c r="K1460" i="1"/>
  <c r="K1421" i="1"/>
  <c r="K1382" i="1"/>
  <c r="K1121" i="1"/>
  <c r="K1343" i="1"/>
  <c r="K1311" i="1"/>
  <c r="K1272" i="1"/>
  <c r="K1277" i="1"/>
  <c r="K1233" i="1"/>
  <c r="K1194" i="1"/>
  <c r="K1155" i="1"/>
  <c r="K1116" i="1"/>
  <c r="J1101" i="1" s="1"/>
  <c r="J87" i="6" s="1"/>
  <c r="K87" i="6" s="1"/>
  <c r="K1082" i="1"/>
  <c r="K1077" i="1"/>
  <c r="K1032" i="1"/>
  <c r="K993" i="1"/>
  <c r="J984" i="1" s="1"/>
  <c r="J59" i="6" s="1"/>
  <c r="K59" i="6" s="1"/>
  <c r="J1179" i="1" l="1"/>
  <c r="J91" i="6" s="1"/>
  <c r="K91" i="6" s="1"/>
  <c r="J1218" i="1"/>
  <c r="J93" i="6" s="1"/>
  <c r="K93" i="6" s="1"/>
  <c r="J1491" i="1"/>
  <c r="J107" i="6" s="1"/>
  <c r="K107" i="6" s="1"/>
  <c r="J1140" i="1"/>
  <c r="J89" i="6" s="1"/>
  <c r="K89" i="6" s="1"/>
  <c r="J1374" i="1"/>
  <c r="J101" i="6" s="1"/>
  <c r="K101" i="6" s="1"/>
  <c r="J1530" i="1"/>
  <c r="J109" i="6" s="1"/>
  <c r="K109" i="6" s="1"/>
  <c r="J1569" i="1"/>
  <c r="J111" i="6" s="1"/>
  <c r="K111" i="6" s="1"/>
  <c r="J1335" i="1"/>
  <c r="J99" i="6" s="1"/>
  <c r="K99" i="6" s="1"/>
  <c r="J1023" i="1"/>
  <c r="J61" i="6" s="1"/>
  <c r="K61" i="6" s="1"/>
  <c r="J1413" i="1"/>
  <c r="J103" i="6" s="1"/>
  <c r="K103" i="6" s="1"/>
  <c r="J1452" i="1"/>
  <c r="J105" i="6" s="1"/>
  <c r="K105" i="6" s="1"/>
  <c r="J1062" i="1"/>
  <c r="J85" i="6" s="1"/>
  <c r="K85" i="6" s="1"/>
  <c r="J1296" i="1"/>
  <c r="J97" i="6" s="1"/>
  <c r="K97" i="6" s="1"/>
  <c r="J1257" i="1"/>
  <c r="J95" i="6" s="1"/>
  <c r="K95" i="6" s="1"/>
  <c r="I958" i="1" l="1"/>
  <c r="J958" i="1" s="1"/>
  <c r="K958" i="1" s="1"/>
  <c r="B958" i="1"/>
  <c r="I957" i="1"/>
  <c r="J957" i="1" s="1"/>
  <c r="K957" i="1" s="1"/>
  <c r="B957" i="1"/>
  <c r="I953" i="1"/>
  <c r="J953" i="1" s="1"/>
  <c r="K953" i="1" s="1"/>
  <c r="B953" i="1"/>
  <c r="I952" i="1"/>
  <c r="J952" i="1" s="1"/>
  <c r="K952" i="1" s="1"/>
  <c r="B952" i="1"/>
  <c r="I951" i="1"/>
  <c r="J951" i="1" s="1"/>
  <c r="K951" i="1" s="1"/>
  <c r="B951" i="1"/>
  <c r="I950" i="1"/>
  <c r="J950" i="1" s="1"/>
  <c r="K950" i="1" s="1"/>
  <c r="B950" i="1"/>
  <c r="I949" i="1"/>
  <c r="J949" i="1" s="1"/>
  <c r="K949" i="1" s="1"/>
  <c r="B949" i="1"/>
  <c r="I948" i="1"/>
  <c r="J948" i="1" s="1"/>
  <c r="K948" i="1" s="1"/>
  <c r="B948" i="1"/>
  <c r="I947" i="1"/>
  <c r="J947" i="1" s="1"/>
  <c r="K947" i="1" s="1"/>
  <c r="B947" i="1"/>
  <c r="I919" i="1"/>
  <c r="J919" i="1" s="1"/>
  <c r="K919" i="1" s="1"/>
  <c r="B919" i="1"/>
  <c r="I918" i="1"/>
  <c r="J918" i="1" s="1"/>
  <c r="K918" i="1" s="1"/>
  <c r="B918" i="1"/>
  <c r="I914" i="1"/>
  <c r="J914" i="1" s="1"/>
  <c r="K914" i="1" s="1"/>
  <c r="B914" i="1"/>
  <c r="I913" i="1"/>
  <c r="J913" i="1" s="1"/>
  <c r="K913" i="1" s="1"/>
  <c r="B913" i="1"/>
  <c r="I912" i="1"/>
  <c r="J912" i="1" s="1"/>
  <c r="K912" i="1" s="1"/>
  <c r="B912" i="1"/>
  <c r="I911" i="1"/>
  <c r="J911" i="1" s="1"/>
  <c r="K911" i="1" s="1"/>
  <c r="B911" i="1"/>
  <c r="I910" i="1"/>
  <c r="J910" i="1" s="1"/>
  <c r="K910" i="1" s="1"/>
  <c r="B910" i="1"/>
  <c r="I909" i="1"/>
  <c r="J909" i="1" s="1"/>
  <c r="K909" i="1" s="1"/>
  <c r="B909" i="1"/>
  <c r="I908" i="1"/>
  <c r="J908" i="1" s="1"/>
  <c r="K908" i="1" s="1"/>
  <c r="B908" i="1"/>
  <c r="I887" i="1"/>
  <c r="J887" i="1" s="1"/>
  <c r="K887" i="1" s="1"/>
  <c r="B887" i="1"/>
  <c r="I886" i="1"/>
  <c r="J886" i="1" s="1"/>
  <c r="K886" i="1" s="1"/>
  <c r="B886" i="1"/>
  <c r="I882" i="1"/>
  <c r="J882" i="1" s="1"/>
  <c r="K882" i="1" s="1"/>
  <c r="B882" i="1"/>
  <c r="I881" i="1"/>
  <c r="J881" i="1" s="1"/>
  <c r="K881" i="1" s="1"/>
  <c r="B881" i="1"/>
  <c r="I880" i="1"/>
  <c r="J880" i="1" s="1"/>
  <c r="K880" i="1" s="1"/>
  <c r="B880" i="1"/>
  <c r="I879" i="1"/>
  <c r="J879" i="1" s="1"/>
  <c r="K879" i="1" s="1"/>
  <c r="B879" i="1"/>
  <c r="I878" i="1"/>
  <c r="J878" i="1" s="1"/>
  <c r="K878" i="1" s="1"/>
  <c r="B878" i="1"/>
  <c r="I877" i="1"/>
  <c r="J877" i="1" s="1"/>
  <c r="K877" i="1" s="1"/>
  <c r="B877" i="1"/>
  <c r="I876" i="1"/>
  <c r="J876" i="1" s="1"/>
  <c r="K876" i="1" s="1"/>
  <c r="B876" i="1"/>
  <c r="I875" i="1"/>
  <c r="J875" i="1" s="1"/>
  <c r="K875" i="1" s="1"/>
  <c r="B875" i="1"/>
  <c r="I874" i="1"/>
  <c r="J874" i="1" s="1"/>
  <c r="K874" i="1" s="1"/>
  <c r="B874" i="1"/>
  <c r="I873" i="1"/>
  <c r="J873" i="1" s="1"/>
  <c r="K873" i="1" s="1"/>
  <c r="B873" i="1"/>
  <c r="I872" i="1"/>
  <c r="J872" i="1" s="1"/>
  <c r="K872" i="1" s="1"/>
  <c r="B872" i="1"/>
  <c r="I871" i="1"/>
  <c r="J871" i="1" s="1"/>
  <c r="K871" i="1" s="1"/>
  <c r="B871" i="1"/>
  <c r="I870" i="1"/>
  <c r="J870" i="1" s="1"/>
  <c r="K870" i="1" s="1"/>
  <c r="B870" i="1"/>
  <c r="I869" i="1"/>
  <c r="J869" i="1" s="1"/>
  <c r="K869" i="1" s="1"/>
  <c r="B869" i="1"/>
  <c r="I848" i="1"/>
  <c r="J848" i="1" s="1"/>
  <c r="K848" i="1" s="1"/>
  <c r="B848" i="1"/>
  <c r="I847" i="1"/>
  <c r="J847" i="1" s="1"/>
  <c r="K847" i="1" s="1"/>
  <c r="B847" i="1"/>
  <c r="I843" i="1"/>
  <c r="J843" i="1" s="1"/>
  <c r="K843" i="1" s="1"/>
  <c r="B843" i="1"/>
  <c r="I842" i="1"/>
  <c r="J842" i="1" s="1"/>
  <c r="K842" i="1" s="1"/>
  <c r="B842" i="1"/>
  <c r="I841" i="1"/>
  <c r="J841" i="1" s="1"/>
  <c r="K841" i="1" s="1"/>
  <c r="B841" i="1"/>
  <c r="I840" i="1"/>
  <c r="J840" i="1" s="1"/>
  <c r="K840" i="1" s="1"/>
  <c r="B840" i="1"/>
  <c r="I839" i="1"/>
  <c r="J839" i="1" s="1"/>
  <c r="K839" i="1" s="1"/>
  <c r="B839" i="1"/>
  <c r="I838" i="1"/>
  <c r="J838" i="1" s="1"/>
  <c r="K838" i="1" s="1"/>
  <c r="B838" i="1"/>
  <c r="I837" i="1"/>
  <c r="J837" i="1" s="1"/>
  <c r="K837" i="1" s="1"/>
  <c r="B837" i="1"/>
  <c r="I836" i="1"/>
  <c r="J836" i="1" s="1"/>
  <c r="K836" i="1" s="1"/>
  <c r="B836" i="1"/>
  <c r="I835" i="1"/>
  <c r="J835" i="1" s="1"/>
  <c r="K835" i="1" s="1"/>
  <c r="B835" i="1"/>
  <c r="I834" i="1"/>
  <c r="J834" i="1" s="1"/>
  <c r="K834" i="1" s="1"/>
  <c r="B834" i="1"/>
  <c r="I833" i="1"/>
  <c r="J833" i="1" s="1"/>
  <c r="K833" i="1" s="1"/>
  <c r="B833" i="1"/>
  <c r="I832" i="1"/>
  <c r="J832" i="1" s="1"/>
  <c r="K832" i="1" s="1"/>
  <c r="B832" i="1"/>
  <c r="I831" i="1"/>
  <c r="J831" i="1" s="1"/>
  <c r="K831" i="1" s="1"/>
  <c r="B831" i="1"/>
  <c r="I830" i="1"/>
  <c r="J830" i="1" s="1"/>
  <c r="K830" i="1" s="1"/>
  <c r="B830" i="1"/>
  <c r="I809" i="1"/>
  <c r="J809" i="1" s="1"/>
  <c r="K809" i="1" s="1"/>
  <c r="B809" i="1"/>
  <c r="I808" i="1"/>
  <c r="J808" i="1" s="1"/>
  <c r="K808" i="1" s="1"/>
  <c r="B808" i="1"/>
  <c r="I804" i="1"/>
  <c r="J804" i="1" s="1"/>
  <c r="K804" i="1" s="1"/>
  <c r="B804" i="1"/>
  <c r="I803" i="1"/>
  <c r="J803" i="1" s="1"/>
  <c r="K803" i="1" s="1"/>
  <c r="B803" i="1"/>
  <c r="I802" i="1"/>
  <c r="J802" i="1" s="1"/>
  <c r="K802" i="1" s="1"/>
  <c r="B802" i="1"/>
  <c r="I801" i="1"/>
  <c r="J801" i="1" s="1"/>
  <c r="K801" i="1" s="1"/>
  <c r="B801" i="1"/>
  <c r="I800" i="1"/>
  <c r="J800" i="1" s="1"/>
  <c r="K800" i="1" s="1"/>
  <c r="B800" i="1"/>
  <c r="I799" i="1"/>
  <c r="J799" i="1" s="1"/>
  <c r="K799" i="1" s="1"/>
  <c r="B799" i="1"/>
  <c r="I798" i="1"/>
  <c r="J798" i="1" s="1"/>
  <c r="K798" i="1" s="1"/>
  <c r="B798" i="1"/>
  <c r="I797" i="1"/>
  <c r="J797" i="1" s="1"/>
  <c r="K797" i="1" s="1"/>
  <c r="B797" i="1"/>
  <c r="I796" i="1"/>
  <c r="J796" i="1" s="1"/>
  <c r="K796" i="1" s="1"/>
  <c r="B796" i="1"/>
  <c r="I795" i="1"/>
  <c r="J795" i="1" s="1"/>
  <c r="K795" i="1" s="1"/>
  <c r="B795" i="1"/>
  <c r="I794" i="1"/>
  <c r="J794" i="1" s="1"/>
  <c r="K794" i="1" s="1"/>
  <c r="B794" i="1"/>
  <c r="I793" i="1"/>
  <c r="J793" i="1" s="1"/>
  <c r="K793" i="1" s="1"/>
  <c r="B793" i="1"/>
  <c r="I792" i="1"/>
  <c r="J792" i="1" s="1"/>
  <c r="K792" i="1" s="1"/>
  <c r="B792" i="1"/>
  <c r="I791" i="1"/>
  <c r="J791" i="1" s="1"/>
  <c r="K791" i="1" s="1"/>
  <c r="B791" i="1"/>
  <c r="I770" i="1"/>
  <c r="J770" i="1" s="1"/>
  <c r="K770" i="1" s="1"/>
  <c r="B770" i="1"/>
  <c r="I769" i="1"/>
  <c r="J769" i="1" s="1"/>
  <c r="K769" i="1" s="1"/>
  <c r="B769" i="1"/>
  <c r="K959" i="1" l="1"/>
  <c r="K920" i="1"/>
  <c r="K954" i="1"/>
  <c r="K810" i="1"/>
  <c r="K849" i="1"/>
  <c r="K888" i="1"/>
  <c r="K915" i="1"/>
  <c r="K883" i="1"/>
  <c r="K844" i="1"/>
  <c r="J828" i="1" s="1"/>
  <c r="J51" i="6" s="1"/>
  <c r="K51" i="6" s="1"/>
  <c r="K805" i="1"/>
  <c r="K771" i="1"/>
  <c r="B753" i="1"/>
  <c r="I753" i="1"/>
  <c r="J753" i="1" s="1"/>
  <c r="K753" i="1" s="1"/>
  <c r="B754" i="1"/>
  <c r="I754" i="1"/>
  <c r="J754" i="1" s="1"/>
  <c r="K754" i="1" s="1"/>
  <c r="B755" i="1"/>
  <c r="I755" i="1"/>
  <c r="J755" i="1" s="1"/>
  <c r="K755" i="1" s="1"/>
  <c r="B756" i="1"/>
  <c r="I756" i="1"/>
  <c r="J756" i="1" s="1"/>
  <c r="K756" i="1" s="1"/>
  <c r="B757" i="1"/>
  <c r="I757" i="1"/>
  <c r="J757" i="1" s="1"/>
  <c r="K757" i="1" s="1"/>
  <c r="B758" i="1"/>
  <c r="I758" i="1"/>
  <c r="J758" i="1" s="1"/>
  <c r="K758" i="1" s="1"/>
  <c r="B759" i="1"/>
  <c r="I759" i="1"/>
  <c r="J759" i="1" s="1"/>
  <c r="K759" i="1" s="1"/>
  <c r="B760" i="1"/>
  <c r="I760" i="1"/>
  <c r="J760" i="1" s="1"/>
  <c r="K760" i="1" s="1"/>
  <c r="B761" i="1"/>
  <c r="I761" i="1"/>
  <c r="J761" i="1" s="1"/>
  <c r="K761" i="1" s="1"/>
  <c r="B762" i="1"/>
  <c r="I762" i="1"/>
  <c r="J762" i="1" s="1"/>
  <c r="K762" i="1" s="1"/>
  <c r="B763" i="1"/>
  <c r="I763" i="1"/>
  <c r="J763" i="1" s="1"/>
  <c r="K763" i="1" s="1"/>
  <c r="B764" i="1"/>
  <c r="I764" i="1"/>
  <c r="J764" i="1" s="1"/>
  <c r="K764" i="1" s="1"/>
  <c r="B765" i="1"/>
  <c r="I765" i="1"/>
  <c r="J765" i="1" s="1"/>
  <c r="K765" i="1" s="1"/>
  <c r="I752" i="1"/>
  <c r="J752" i="1" s="1"/>
  <c r="K752" i="1" s="1"/>
  <c r="B752" i="1"/>
  <c r="I735" i="1"/>
  <c r="J735" i="1" s="1"/>
  <c r="K735" i="1" s="1"/>
  <c r="B735" i="1"/>
  <c r="I734" i="1"/>
  <c r="J734" i="1" s="1"/>
  <c r="K734" i="1" s="1"/>
  <c r="B734" i="1"/>
  <c r="B724" i="1"/>
  <c r="I724" i="1"/>
  <c r="J724" i="1" s="1"/>
  <c r="K724" i="1" s="1"/>
  <c r="B725" i="1"/>
  <c r="I725" i="1"/>
  <c r="J725" i="1" s="1"/>
  <c r="K725" i="1" s="1"/>
  <c r="B726" i="1"/>
  <c r="I726" i="1"/>
  <c r="J726" i="1" s="1"/>
  <c r="K726" i="1" s="1"/>
  <c r="B727" i="1"/>
  <c r="I727" i="1"/>
  <c r="J727" i="1" s="1"/>
  <c r="K727" i="1" s="1"/>
  <c r="B728" i="1"/>
  <c r="I728" i="1"/>
  <c r="J728" i="1" s="1"/>
  <c r="K728" i="1" s="1"/>
  <c r="B729" i="1"/>
  <c r="I729" i="1"/>
  <c r="J729" i="1" s="1"/>
  <c r="K729" i="1" s="1"/>
  <c r="B730" i="1"/>
  <c r="I730" i="1"/>
  <c r="J730" i="1" s="1"/>
  <c r="K730" i="1" s="1"/>
  <c r="I723" i="1"/>
  <c r="J723" i="1" s="1"/>
  <c r="K723" i="1" s="1"/>
  <c r="B723" i="1"/>
  <c r="I722" i="1"/>
  <c r="J722" i="1" s="1"/>
  <c r="K722" i="1" s="1"/>
  <c r="B722" i="1"/>
  <c r="I721" i="1"/>
  <c r="J721" i="1" s="1"/>
  <c r="K721" i="1" s="1"/>
  <c r="B721" i="1"/>
  <c r="I720" i="1"/>
  <c r="J720" i="1" s="1"/>
  <c r="K720" i="1" s="1"/>
  <c r="B720" i="1"/>
  <c r="I719" i="1"/>
  <c r="J719" i="1" s="1"/>
  <c r="K719" i="1" s="1"/>
  <c r="B719" i="1"/>
  <c r="I718" i="1"/>
  <c r="J718" i="1" s="1"/>
  <c r="K718" i="1" s="1"/>
  <c r="B718" i="1"/>
  <c r="I717" i="1"/>
  <c r="J717" i="1" s="1"/>
  <c r="K717" i="1" s="1"/>
  <c r="B717" i="1"/>
  <c r="I716" i="1"/>
  <c r="J716" i="1" s="1"/>
  <c r="K716" i="1" s="1"/>
  <c r="B716" i="1"/>
  <c r="I715" i="1"/>
  <c r="J715" i="1" s="1"/>
  <c r="K715" i="1" s="1"/>
  <c r="B715" i="1"/>
  <c r="I714" i="1"/>
  <c r="J714" i="1" s="1"/>
  <c r="K714" i="1" s="1"/>
  <c r="B714" i="1"/>
  <c r="I713" i="1"/>
  <c r="J713" i="1" s="1"/>
  <c r="K713" i="1" s="1"/>
  <c r="B713" i="1"/>
  <c r="I688" i="1"/>
  <c r="J688" i="1" s="1"/>
  <c r="K688" i="1" s="1"/>
  <c r="B688" i="1"/>
  <c r="I687" i="1"/>
  <c r="J687" i="1" s="1"/>
  <c r="K687" i="1" s="1"/>
  <c r="B687" i="1"/>
  <c r="I684" i="1"/>
  <c r="J684" i="1" s="1"/>
  <c r="K684" i="1" s="1"/>
  <c r="B684" i="1"/>
  <c r="I683" i="1"/>
  <c r="J683" i="1" s="1"/>
  <c r="K683" i="1" s="1"/>
  <c r="B683" i="1"/>
  <c r="I682" i="1"/>
  <c r="J682" i="1" s="1"/>
  <c r="K682" i="1" s="1"/>
  <c r="B682" i="1"/>
  <c r="I681" i="1"/>
  <c r="J681" i="1" s="1"/>
  <c r="K681" i="1" s="1"/>
  <c r="B681" i="1"/>
  <c r="I680" i="1"/>
  <c r="J680" i="1" s="1"/>
  <c r="K680" i="1" s="1"/>
  <c r="B680" i="1"/>
  <c r="I679" i="1"/>
  <c r="J679" i="1" s="1"/>
  <c r="K679" i="1" s="1"/>
  <c r="B679" i="1"/>
  <c r="I678" i="1"/>
  <c r="J678" i="1" s="1"/>
  <c r="K678" i="1" s="1"/>
  <c r="B678" i="1"/>
  <c r="I677" i="1"/>
  <c r="J677" i="1" s="1"/>
  <c r="K677" i="1" s="1"/>
  <c r="B677" i="1"/>
  <c r="I676" i="1"/>
  <c r="J676" i="1" s="1"/>
  <c r="K676" i="1" s="1"/>
  <c r="B676" i="1"/>
  <c r="I675" i="1"/>
  <c r="J675" i="1" s="1"/>
  <c r="K675" i="1" s="1"/>
  <c r="B675" i="1"/>
  <c r="I674" i="1"/>
  <c r="J674" i="1" s="1"/>
  <c r="K674" i="1" s="1"/>
  <c r="B674" i="1"/>
  <c r="I660" i="1"/>
  <c r="J660" i="1" s="1"/>
  <c r="K660" i="1" s="1"/>
  <c r="B660" i="1"/>
  <c r="I659" i="1"/>
  <c r="J659" i="1" s="1"/>
  <c r="K659" i="1" s="1"/>
  <c r="B659" i="1"/>
  <c r="I656" i="1"/>
  <c r="J656" i="1" s="1"/>
  <c r="K656" i="1" s="1"/>
  <c r="B656" i="1"/>
  <c r="I655" i="1"/>
  <c r="J655" i="1" s="1"/>
  <c r="K655" i="1" s="1"/>
  <c r="B655" i="1"/>
  <c r="I654" i="1"/>
  <c r="J654" i="1" s="1"/>
  <c r="K654" i="1" s="1"/>
  <c r="B654" i="1"/>
  <c r="I653" i="1"/>
  <c r="J653" i="1" s="1"/>
  <c r="K653" i="1" s="1"/>
  <c r="B653" i="1"/>
  <c r="I652" i="1"/>
  <c r="J652" i="1" s="1"/>
  <c r="K652" i="1" s="1"/>
  <c r="B652" i="1"/>
  <c r="I651" i="1"/>
  <c r="J651" i="1" s="1"/>
  <c r="K651" i="1" s="1"/>
  <c r="B651" i="1"/>
  <c r="I650" i="1"/>
  <c r="J650" i="1" s="1"/>
  <c r="K650" i="1" s="1"/>
  <c r="B650" i="1"/>
  <c r="I649" i="1"/>
  <c r="J649" i="1" s="1"/>
  <c r="K649" i="1" s="1"/>
  <c r="B649" i="1"/>
  <c r="I648" i="1"/>
  <c r="J648" i="1" s="1"/>
  <c r="K648" i="1" s="1"/>
  <c r="B648" i="1"/>
  <c r="I647" i="1"/>
  <c r="J647" i="1" s="1"/>
  <c r="K647" i="1" s="1"/>
  <c r="B647" i="1"/>
  <c r="I646" i="1"/>
  <c r="J646" i="1" s="1"/>
  <c r="K646" i="1" s="1"/>
  <c r="B646" i="1"/>
  <c r="I637" i="1"/>
  <c r="J637" i="1" s="1"/>
  <c r="K637" i="1" s="1"/>
  <c r="B637" i="1"/>
  <c r="I636" i="1"/>
  <c r="J636" i="1" s="1"/>
  <c r="K636" i="1" s="1"/>
  <c r="B636" i="1"/>
  <c r="I622" i="1"/>
  <c r="J622" i="1" s="1"/>
  <c r="K622" i="1" s="1"/>
  <c r="B622" i="1"/>
  <c r="I621" i="1"/>
  <c r="J621" i="1" s="1"/>
  <c r="K621" i="1" s="1"/>
  <c r="B621" i="1"/>
  <c r="I620" i="1"/>
  <c r="J620" i="1" s="1"/>
  <c r="K620" i="1" s="1"/>
  <c r="B620" i="1"/>
  <c r="I619" i="1"/>
  <c r="J619" i="1" s="1"/>
  <c r="K619" i="1" s="1"/>
  <c r="B619" i="1"/>
  <c r="I618" i="1"/>
  <c r="J618" i="1" s="1"/>
  <c r="K618" i="1" s="1"/>
  <c r="B618" i="1"/>
  <c r="I617" i="1"/>
  <c r="J617" i="1" s="1"/>
  <c r="K617" i="1" s="1"/>
  <c r="B617" i="1"/>
  <c r="I616" i="1"/>
  <c r="J616" i="1" s="1"/>
  <c r="K616" i="1" s="1"/>
  <c r="B616" i="1"/>
  <c r="I615" i="1"/>
  <c r="J615" i="1" s="1"/>
  <c r="K615" i="1" s="1"/>
  <c r="B615" i="1"/>
  <c r="I614" i="1"/>
  <c r="J614" i="1" s="1"/>
  <c r="K614" i="1" s="1"/>
  <c r="B614" i="1"/>
  <c r="I613" i="1"/>
  <c r="J613" i="1" s="1"/>
  <c r="K613" i="1" s="1"/>
  <c r="B613" i="1"/>
  <c r="I612" i="1"/>
  <c r="J612" i="1" s="1"/>
  <c r="K612" i="1" s="1"/>
  <c r="B612" i="1"/>
  <c r="I611" i="1"/>
  <c r="J611" i="1" s="1"/>
  <c r="K611" i="1" s="1"/>
  <c r="B611" i="1"/>
  <c r="I610" i="1"/>
  <c r="J610" i="1" s="1"/>
  <c r="K610" i="1" s="1"/>
  <c r="B610" i="1"/>
  <c r="I609" i="1"/>
  <c r="J609" i="1" s="1"/>
  <c r="K609" i="1" s="1"/>
  <c r="B609" i="1"/>
  <c r="I608" i="1"/>
  <c r="J608" i="1" s="1"/>
  <c r="K608" i="1" s="1"/>
  <c r="B608" i="1"/>
  <c r="I607" i="1"/>
  <c r="J607" i="1" s="1"/>
  <c r="K607" i="1" s="1"/>
  <c r="B607" i="1"/>
  <c r="I606" i="1"/>
  <c r="J606" i="1" s="1"/>
  <c r="K606" i="1" s="1"/>
  <c r="B606" i="1"/>
  <c r="I605" i="1"/>
  <c r="J605" i="1" s="1"/>
  <c r="K605" i="1" s="1"/>
  <c r="B605" i="1"/>
  <c r="I604" i="1"/>
  <c r="J604" i="1" s="1"/>
  <c r="K604" i="1" s="1"/>
  <c r="B604" i="1"/>
  <c r="I603" i="1"/>
  <c r="J603" i="1" s="1"/>
  <c r="K603" i="1" s="1"/>
  <c r="B603" i="1"/>
  <c r="I602" i="1"/>
  <c r="J602" i="1" s="1"/>
  <c r="K602" i="1" s="1"/>
  <c r="B602" i="1"/>
  <c r="I601" i="1"/>
  <c r="J601" i="1" s="1"/>
  <c r="K601" i="1" s="1"/>
  <c r="B601" i="1"/>
  <c r="I600" i="1"/>
  <c r="J600" i="1" s="1"/>
  <c r="K600" i="1" s="1"/>
  <c r="B600" i="1"/>
  <c r="I599" i="1"/>
  <c r="J599" i="1" s="1"/>
  <c r="K599" i="1" s="1"/>
  <c r="B599" i="1"/>
  <c r="I598" i="1"/>
  <c r="J598" i="1" s="1"/>
  <c r="K598" i="1" s="1"/>
  <c r="B598" i="1"/>
  <c r="I597" i="1"/>
  <c r="J597" i="1" s="1"/>
  <c r="K597" i="1" s="1"/>
  <c r="B597" i="1"/>
  <c r="I596" i="1"/>
  <c r="J596" i="1" s="1"/>
  <c r="K596" i="1" s="1"/>
  <c r="B596" i="1"/>
  <c r="I569" i="1"/>
  <c r="J569" i="1" s="1"/>
  <c r="K569" i="1" s="1"/>
  <c r="B569" i="1"/>
  <c r="I568" i="1"/>
  <c r="J568" i="1" s="1"/>
  <c r="K568" i="1" s="1"/>
  <c r="B568" i="1"/>
  <c r="I565" i="1"/>
  <c r="J565" i="1" s="1"/>
  <c r="K565" i="1" s="1"/>
  <c r="B565" i="1"/>
  <c r="I564" i="1"/>
  <c r="J564" i="1" s="1"/>
  <c r="K564" i="1" s="1"/>
  <c r="B564" i="1"/>
  <c r="I563" i="1"/>
  <c r="J563" i="1" s="1"/>
  <c r="K563" i="1" s="1"/>
  <c r="B563" i="1"/>
  <c r="I562" i="1"/>
  <c r="J562" i="1" s="1"/>
  <c r="K562" i="1" s="1"/>
  <c r="B562" i="1"/>
  <c r="I561" i="1"/>
  <c r="J561" i="1" s="1"/>
  <c r="K561" i="1" s="1"/>
  <c r="B561" i="1"/>
  <c r="I560" i="1"/>
  <c r="J560" i="1" s="1"/>
  <c r="K560" i="1" s="1"/>
  <c r="B560" i="1"/>
  <c r="I559" i="1"/>
  <c r="J559" i="1" s="1"/>
  <c r="K559" i="1" s="1"/>
  <c r="B559" i="1"/>
  <c r="I558" i="1"/>
  <c r="J558" i="1" s="1"/>
  <c r="K558" i="1" s="1"/>
  <c r="B558" i="1"/>
  <c r="I557" i="1"/>
  <c r="J557" i="1" s="1"/>
  <c r="K557" i="1" s="1"/>
  <c r="B557" i="1"/>
  <c r="I545" i="1"/>
  <c r="J545" i="1" s="1"/>
  <c r="K545" i="1" s="1"/>
  <c r="B545" i="1"/>
  <c r="I544" i="1"/>
  <c r="J544" i="1" s="1"/>
  <c r="K544" i="1" s="1"/>
  <c r="B544" i="1"/>
  <c r="I543" i="1"/>
  <c r="J543" i="1" s="1"/>
  <c r="K543" i="1" s="1"/>
  <c r="B543" i="1"/>
  <c r="I542" i="1"/>
  <c r="J542" i="1" s="1"/>
  <c r="K542" i="1" s="1"/>
  <c r="B542" i="1"/>
  <c r="I541" i="1"/>
  <c r="J541" i="1" s="1"/>
  <c r="K541" i="1" s="1"/>
  <c r="B541" i="1"/>
  <c r="I540" i="1"/>
  <c r="J540" i="1" s="1"/>
  <c r="K540" i="1" s="1"/>
  <c r="B540" i="1"/>
  <c r="I539" i="1"/>
  <c r="J539" i="1" s="1"/>
  <c r="K539" i="1" s="1"/>
  <c r="B539" i="1"/>
  <c r="I538" i="1"/>
  <c r="J538" i="1" s="1"/>
  <c r="K538" i="1" s="1"/>
  <c r="B538" i="1"/>
  <c r="I537" i="1"/>
  <c r="J537" i="1" s="1"/>
  <c r="K537" i="1" s="1"/>
  <c r="B537" i="1"/>
  <c r="I536" i="1"/>
  <c r="J536" i="1" s="1"/>
  <c r="K536" i="1" s="1"/>
  <c r="B536" i="1"/>
  <c r="I535" i="1"/>
  <c r="J535" i="1" s="1"/>
  <c r="K535" i="1" s="1"/>
  <c r="B535" i="1"/>
  <c r="I534" i="1"/>
  <c r="J534" i="1" s="1"/>
  <c r="K534" i="1" s="1"/>
  <c r="B534" i="1"/>
  <c r="I533" i="1"/>
  <c r="J533" i="1" s="1"/>
  <c r="K533" i="1" s="1"/>
  <c r="B533" i="1"/>
  <c r="I532" i="1"/>
  <c r="J532" i="1" s="1"/>
  <c r="K532" i="1" s="1"/>
  <c r="B532" i="1"/>
  <c r="I531" i="1"/>
  <c r="J531" i="1" s="1"/>
  <c r="K531" i="1" s="1"/>
  <c r="B531" i="1"/>
  <c r="I530" i="1"/>
  <c r="J530" i="1" s="1"/>
  <c r="K530" i="1" s="1"/>
  <c r="B530" i="1"/>
  <c r="I529" i="1"/>
  <c r="J529" i="1" s="1"/>
  <c r="K529" i="1" s="1"/>
  <c r="B529" i="1"/>
  <c r="I528" i="1"/>
  <c r="J528" i="1" s="1"/>
  <c r="K528" i="1" s="1"/>
  <c r="B528" i="1"/>
  <c r="I522" i="1"/>
  <c r="J522" i="1" s="1"/>
  <c r="K522" i="1" s="1"/>
  <c r="B522" i="1"/>
  <c r="I521" i="1"/>
  <c r="J521" i="1" s="1"/>
  <c r="K521" i="1" s="1"/>
  <c r="B521" i="1"/>
  <c r="I506" i="1"/>
  <c r="J506" i="1" s="1"/>
  <c r="K506" i="1" s="1"/>
  <c r="B506" i="1"/>
  <c r="I505" i="1"/>
  <c r="J505" i="1" s="1"/>
  <c r="K505" i="1" s="1"/>
  <c r="B505" i="1"/>
  <c r="I504" i="1"/>
  <c r="J504" i="1" s="1"/>
  <c r="K504" i="1" s="1"/>
  <c r="B504" i="1"/>
  <c r="I503" i="1"/>
  <c r="J503" i="1" s="1"/>
  <c r="K503" i="1" s="1"/>
  <c r="B503" i="1"/>
  <c r="I502" i="1"/>
  <c r="J502" i="1" s="1"/>
  <c r="K502" i="1" s="1"/>
  <c r="B502" i="1"/>
  <c r="I501" i="1"/>
  <c r="J501" i="1" s="1"/>
  <c r="K501" i="1" s="1"/>
  <c r="B501" i="1"/>
  <c r="I500" i="1"/>
  <c r="J500" i="1" s="1"/>
  <c r="K500" i="1" s="1"/>
  <c r="B500" i="1"/>
  <c r="I499" i="1"/>
  <c r="J499" i="1" s="1"/>
  <c r="K499" i="1" s="1"/>
  <c r="B499" i="1"/>
  <c r="I498" i="1"/>
  <c r="J498" i="1" s="1"/>
  <c r="K498" i="1" s="1"/>
  <c r="B498" i="1"/>
  <c r="I497" i="1"/>
  <c r="J497" i="1" s="1"/>
  <c r="K497" i="1" s="1"/>
  <c r="B497" i="1"/>
  <c r="I496" i="1"/>
  <c r="J496" i="1" s="1"/>
  <c r="K496" i="1" s="1"/>
  <c r="B496" i="1"/>
  <c r="I495" i="1"/>
  <c r="J495" i="1" s="1"/>
  <c r="K495" i="1" s="1"/>
  <c r="B495" i="1"/>
  <c r="I494" i="1"/>
  <c r="J494" i="1" s="1"/>
  <c r="K494" i="1" s="1"/>
  <c r="B494" i="1"/>
  <c r="I493" i="1"/>
  <c r="J493" i="1" s="1"/>
  <c r="K493" i="1" s="1"/>
  <c r="B493" i="1"/>
  <c r="I492" i="1"/>
  <c r="J492" i="1" s="1"/>
  <c r="K492" i="1" s="1"/>
  <c r="B492" i="1"/>
  <c r="I491" i="1"/>
  <c r="J491" i="1" s="1"/>
  <c r="K491" i="1" s="1"/>
  <c r="B491" i="1"/>
  <c r="I490" i="1"/>
  <c r="J490" i="1" s="1"/>
  <c r="K490" i="1" s="1"/>
  <c r="B490" i="1"/>
  <c r="I489" i="1"/>
  <c r="J489" i="1" s="1"/>
  <c r="K489" i="1" s="1"/>
  <c r="B489" i="1"/>
  <c r="I488" i="1"/>
  <c r="J488" i="1" s="1"/>
  <c r="K488" i="1" s="1"/>
  <c r="B488" i="1"/>
  <c r="I487" i="1"/>
  <c r="J487" i="1" s="1"/>
  <c r="K487" i="1" s="1"/>
  <c r="B487" i="1"/>
  <c r="I486" i="1"/>
  <c r="J486" i="1" s="1"/>
  <c r="K486" i="1" s="1"/>
  <c r="B486" i="1"/>
  <c r="I485" i="1"/>
  <c r="J485" i="1" s="1"/>
  <c r="K485" i="1" s="1"/>
  <c r="B485" i="1"/>
  <c r="I484" i="1"/>
  <c r="J484" i="1" s="1"/>
  <c r="K484" i="1" s="1"/>
  <c r="B484" i="1"/>
  <c r="I483" i="1"/>
  <c r="J483" i="1" s="1"/>
  <c r="K483" i="1" s="1"/>
  <c r="B483" i="1"/>
  <c r="I482" i="1"/>
  <c r="J482" i="1" s="1"/>
  <c r="K482" i="1" s="1"/>
  <c r="B482" i="1"/>
  <c r="I481" i="1"/>
  <c r="J481" i="1" s="1"/>
  <c r="K481" i="1" s="1"/>
  <c r="B481" i="1"/>
  <c r="I480" i="1"/>
  <c r="J480" i="1" s="1"/>
  <c r="K480" i="1" s="1"/>
  <c r="B480" i="1"/>
  <c r="I456" i="1"/>
  <c r="J456" i="1" s="1"/>
  <c r="K456" i="1" s="1"/>
  <c r="B456" i="1"/>
  <c r="I455" i="1"/>
  <c r="J455" i="1" s="1"/>
  <c r="K455" i="1" s="1"/>
  <c r="B455" i="1"/>
  <c r="I452" i="1"/>
  <c r="J452" i="1" s="1"/>
  <c r="K452" i="1" s="1"/>
  <c r="B452" i="1"/>
  <c r="I451" i="1"/>
  <c r="J451" i="1" s="1"/>
  <c r="K451" i="1" s="1"/>
  <c r="B451" i="1"/>
  <c r="I450" i="1"/>
  <c r="J450" i="1" s="1"/>
  <c r="K450" i="1" s="1"/>
  <c r="B450" i="1"/>
  <c r="I449" i="1"/>
  <c r="J449" i="1" s="1"/>
  <c r="K449" i="1" s="1"/>
  <c r="B449" i="1"/>
  <c r="I448" i="1"/>
  <c r="J448" i="1" s="1"/>
  <c r="K448" i="1" s="1"/>
  <c r="B448" i="1"/>
  <c r="I447" i="1"/>
  <c r="J447" i="1" s="1"/>
  <c r="K447" i="1" s="1"/>
  <c r="B447" i="1"/>
  <c r="I446" i="1"/>
  <c r="J446" i="1" s="1"/>
  <c r="K446" i="1" s="1"/>
  <c r="B446" i="1"/>
  <c r="I445" i="1"/>
  <c r="J445" i="1" s="1"/>
  <c r="K445" i="1" s="1"/>
  <c r="B445" i="1"/>
  <c r="I444" i="1"/>
  <c r="J444" i="1" s="1"/>
  <c r="K444" i="1" s="1"/>
  <c r="B444" i="1"/>
  <c r="I443" i="1"/>
  <c r="J443" i="1" s="1"/>
  <c r="K443" i="1" s="1"/>
  <c r="B443" i="1"/>
  <c r="I442" i="1"/>
  <c r="J442" i="1" s="1"/>
  <c r="K442" i="1" s="1"/>
  <c r="B442" i="1"/>
  <c r="I441" i="1"/>
  <c r="J441" i="1" s="1"/>
  <c r="K441" i="1" s="1"/>
  <c r="B441" i="1"/>
  <c r="I417" i="1"/>
  <c r="J417" i="1" s="1"/>
  <c r="K417" i="1" s="1"/>
  <c r="B417" i="1"/>
  <c r="I416" i="1"/>
  <c r="J416" i="1" s="1"/>
  <c r="K416" i="1" s="1"/>
  <c r="B416" i="1"/>
  <c r="I413" i="1"/>
  <c r="J413" i="1" s="1"/>
  <c r="K413" i="1" s="1"/>
  <c r="B413" i="1"/>
  <c r="I412" i="1"/>
  <c r="J412" i="1" s="1"/>
  <c r="K412" i="1" s="1"/>
  <c r="B412" i="1"/>
  <c r="I411" i="1"/>
  <c r="J411" i="1" s="1"/>
  <c r="K411" i="1" s="1"/>
  <c r="B411" i="1"/>
  <c r="I410" i="1"/>
  <c r="J410" i="1" s="1"/>
  <c r="K410" i="1" s="1"/>
  <c r="B410" i="1"/>
  <c r="I409" i="1"/>
  <c r="J409" i="1" s="1"/>
  <c r="K409" i="1" s="1"/>
  <c r="B409" i="1"/>
  <c r="I408" i="1"/>
  <c r="J408" i="1" s="1"/>
  <c r="K408" i="1" s="1"/>
  <c r="B408" i="1"/>
  <c r="I407" i="1"/>
  <c r="J407" i="1" s="1"/>
  <c r="K407" i="1" s="1"/>
  <c r="B407" i="1"/>
  <c r="I406" i="1"/>
  <c r="J406" i="1" s="1"/>
  <c r="K406" i="1" s="1"/>
  <c r="B406" i="1"/>
  <c r="I405" i="1"/>
  <c r="J405" i="1" s="1"/>
  <c r="K405" i="1" s="1"/>
  <c r="B405" i="1"/>
  <c r="I404" i="1"/>
  <c r="J404" i="1" s="1"/>
  <c r="K404" i="1" s="1"/>
  <c r="B404" i="1"/>
  <c r="I403" i="1"/>
  <c r="J403" i="1" s="1"/>
  <c r="K403" i="1" s="1"/>
  <c r="B403" i="1"/>
  <c r="I402" i="1"/>
  <c r="J402" i="1" s="1"/>
  <c r="K402" i="1" s="1"/>
  <c r="B402" i="1"/>
  <c r="I383" i="1"/>
  <c r="J383" i="1" s="1"/>
  <c r="K383" i="1" s="1"/>
  <c r="B383" i="1"/>
  <c r="I382" i="1"/>
  <c r="J382" i="1" s="1"/>
  <c r="K382" i="1" s="1"/>
  <c r="B382" i="1"/>
  <c r="I379" i="1"/>
  <c r="J379" i="1" s="1"/>
  <c r="K379" i="1" s="1"/>
  <c r="B379" i="1"/>
  <c r="I378" i="1"/>
  <c r="J378" i="1" s="1"/>
  <c r="K378" i="1" s="1"/>
  <c r="B378" i="1"/>
  <c r="I377" i="1"/>
  <c r="J377" i="1" s="1"/>
  <c r="K377" i="1" s="1"/>
  <c r="B377" i="1"/>
  <c r="I376" i="1"/>
  <c r="J376" i="1" s="1"/>
  <c r="K376" i="1" s="1"/>
  <c r="B376" i="1"/>
  <c r="I375" i="1"/>
  <c r="J375" i="1" s="1"/>
  <c r="K375" i="1" s="1"/>
  <c r="B375" i="1"/>
  <c r="I374" i="1"/>
  <c r="J374" i="1" s="1"/>
  <c r="K374" i="1" s="1"/>
  <c r="B374" i="1"/>
  <c r="I373" i="1"/>
  <c r="J373" i="1" s="1"/>
  <c r="K373" i="1" s="1"/>
  <c r="B373" i="1"/>
  <c r="I372" i="1"/>
  <c r="J372" i="1" s="1"/>
  <c r="K372" i="1" s="1"/>
  <c r="B372" i="1"/>
  <c r="I371" i="1"/>
  <c r="J371" i="1" s="1"/>
  <c r="K371" i="1" s="1"/>
  <c r="B371" i="1"/>
  <c r="I370" i="1"/>
  <c r="J370" i="1" s="1"/>
  <c r="K370" i="1" s="1"/>
  <c r="B370" i="1"/>
  <c r="I369" i="1"/>
  <c r="J369" i="1" s="1"/>
  <c r="K369" i="1" s="1"/>
  <c r="B369" i="1"/>
  <c r="I368" i="1"/>
  <c r="J368" i="1" s="1"/>
  <c r="K368" i="1" s="1"/>
  <c r="B368" i="1"/>
  <c r="I367" i="1"/>
  <c r="J367" i="1" s="1"/>
  <c r="K367" i="1" s="1"/>
  <c r="B367" i="1"/>
  <c r="I366" i="1"/>
  <c r="J366" i="1" s="1"/>
  <c r="K366" i="1" s="1"/>
  <c r="B366" i="1"/>
  <c r="I365" i="1"/>
  <c r="J365" i="1" s="1"/>
  <c r="K365" i="1" s="1"/>
  <c r="B365" i="1"/>
  <c r="I364" i="1"/>
  <c r="J364" i="1" s="1"/>
  <c r="K364" i="1" s="1"/>
  <c r="B364" i="1"/>
  <c r="I363" i="1"/>
  <c r="J363" i="1" s="1"/>
  <c r="K363" i="1" s="1"/>
  <c r="B363" i="1"/>
  <c r="I351" i="1"/>
  <c r="J351" i="1" s="1"/>
  <c r="K351" i="1" s="1"/>
  <c r="B351" i="1"/>
  <c r="I350" i="1"/>
  <c r="J350" i="1" s="1"/>
  <c r="K350" i="1" s="1"/>
  <c r="B350" i="1"/>
  <c r="I349" i="1"/>
  <c r="J349" i="1" s="1"/>
  <c r="K349" i="1" s="1"/>
  <c r="B349" i="1"/>
  <c r="I348" i="1"/>
  <c r="J348" i="1" s="1"/>
  <c r="K348" i="1" s="1"/>
  <c r="B348" i="1"/>
  <c r="I347" i="1"/>
  <c r="J347" i="1" s="1"/>
  <c r="K347" i="1" s="1"/>
  <c r="B347" i="1"/>
  <c r="I346" i="1"/>
  <c r="J346" i="1" s="1"/>
  <c r="K346" i="1" s="1"/>
  <c r="B346" i="1"/>
  <c r="I345" i="1"/>
  <c r="J345" i="1" s="1"/>
  <c r="K345" i="1" s="1"/>
  <c r="B345" i="1"/>
  <c r="I344" i="1"/>
  <c r="J344" i="1" s="1"/>
  <c r="K344" i="1" s="1"/>
  <c r="B344" i="1"/>
  <c r="I343" i="1"/>
  <c r="J343" i="1" s="1"/>
  <c r="K343" i="1" s="1"/>
  <c r="B343" i="1"/>
  <c r="I342" i="1"/>
  <c r="J342" i="1" s="1"/>
  <c r="K342" i="1" s="1"/>
  <c r="B342" i="1"/>
  <c r="I341" i="1"/>
  <c r="J341" i="1" s="1"/>
  <c r="K341" i="1" s="1"/>
  <c r="B341" i="1"/>
  <c r="I340" i="1"/>
  <c r="J340" i="1" s="1"/>
  <c r="K340" i="1" s="1"/>
  <c r="B340" i="1"/>
  <c r="I339" i="1"/>
  <c r="J339" i="1" s="1"/>
  <c r="K339" i="1" s="1"/>
  <c r="B339" i="1"/>
  <c r="I338" i="1"/>
  <c r="J338" i="1" s="1"/>
  <c r="K338" i="1" s="1"/>
  <c r="B338" i="1"/>
  <c r="I337" i="1"/>
  <c r="J337" i="1" s="1"/>
  <c r="K337" i="1" s="1"/>
  <c r="B337" i="1"/>
  <c r="I336" i="1"/>
  <c r="J336" i="1" s="1"/>
  <c r="K336" i="1" s="1"/>
  <c r="B336" i="1"/>
  <c r="I335" i="1"/>
  <c r="J335" i="1" s="1"/>
  <c r="K335" i="1" s="1"/>
  <c r="B335" i="1"/>
  <c r="I334" i="1"/>
  <c r="J334" i="1" s="1"/>
  <c r="K334" i="1" s="1"/>
  <c r="B334" i="1"/>
  <c r="I333" i="1"/>
  <c r="J333" i="1" s="1"/>
  <c r="K333" i="1" s="1"/>
  <c r="B333" i="1"/>
  <c r="I332" i="1"/>
  <c r="J332" i="1" s="1"/>
  <c r="K332" i="1" s="1"/>
  <c r="B332" i="1"/>
  <c r="I331" i="1"/>
  <c r="J331" i="1" s="1"/>
  <c r="K331" i="1" s="1"/>
  <c r="B331" i="1"/>
  <c r="I330" i="1"/>
  <c r="J330" i="1" s="1"/>
  <c r="K330" i="1" s="1"/>
  <c r="B330" i="1"/>
  <c r="I329" i="1"/>
  <c r="J329" i="1" s="1"/>
  <c r="K329" i="1" s="1"/>
  <c r="B329" i="1"/>
  <c r="I328" i="1"/>
  <c r="J328" i="1" s="1"/>
  <c r="K328" i="1" s="1"/>
  <c r="B328" i="1"/>
  <c r="I327" i="1"/>
  <c r="J327" i="1" s="1"/>
  <c r="K327" i="1" s="1"/>
  <c r="B327" i="1"/>
  <c r="I326" i="1"/>
  <c r="J326" i="1" s="1"/>
  <c r="K326" i="1" s="1"/>
  <c r="B326" i="1"/>
  <c r="I325" i="1"/>
  <c r="J325" i="1" s="1"/>
  <c r="K325" i="1" s="1"/>
  <c r="B325" i="1"/>
  <c r="I324" i="1"/>
  <c r="J324" i="1" s="1"/>
  <c r="K324" i="1" s="1"/>
  <c r="B324" i="1"/>
  <c r="I305" i="1"/>
  <c r="J305" i="1" s="1"/>
  <c r="K305" i="1" s="1"/>
  <c r="B305" i="1"/>
  <c r="I304" i="1"/>
  <c r="J304" i="1" s="1"/>
  <c r="K304" i="1" s="1"/>
  <c r="B304" i="1"/>
  <c r="I301" i="1"/>
  <c r="J301" i="1" s="1"/>
  <c r="K301" i="1" s="1"/>
  <c r="B301" i="1"/>
  <c r="I300" i="1"/>
  <c r="J300" i="1" s="1"/>
  <c r="K300" i="1" s="1"/>
  <c r="B300" i="1"/>
  <c r="I299" i="1"/>
  <c r="J299" i="1" s="1"/>
  <c r="K299" i="1" s="1"/>
  <c r="B299" i="1"/>
  <c r="I298" i="1"/>
  <c r="J298" i="1" s="1"/>
  <c r="K298" i="1" s="1"/>
  <c r="B298" i="1"/>
  <c r="I297" i="1"/>
  <c r="J297" i="1" s="1"/>
  <c r="K297" i="1" s="1"/>
  <c r="B297" i="1"/>
  <c r="I296" i="1"/>
  <c r="J296" i="1" s="1"/>
  <c r="K296" i="1" s="1"/>
  <c r="B296" i="1"/>
  <c r="I295" i="1"/>
  <c r="J295" i="1" s="1"/>
  <c r="K295" i="1" s="1"/>
  <c r="B295" i="1"/>
  <c r="I294" i="1"/>
  <c r="J294" i="1" s="1"/>
  <c r="K294" i="1" s="1"/>
  <c r="B294" i="1"/>
  <c r="I293" i="1"/>
  <c r="J293" i="1" s="1"/>
  <c r="K293" i="1" s="1"/>
  <c r="B293" i="1"/>
  <c r="I292" i="1"/>
  <c r="J292" i="1" s="1"/>
  <c r="K292" i="1" s="1"/>
  <c r="B292" i="1"/>
  <c r="I291" i="1"/>
  <c r="J291" i="1" s="1"/>
  <c r="K291" i="1" s="1"/>
  <c r="B291" i="1"/>
  <c r="I290" i="1"/>
  <c r="J290" i="1" s="1"/>
  <c r="K290" i="1" s="1"/>
  <c r="B290" i="1"/>
  <c r="I289" i="1"/>
  <c r="J289" i="1" s="1"/>
  <c r="K289" i="1" s="1"/>
  <c r="B289" i="1"/>
  <c r="I288" i="1"/>
  <c r="J288" i="1" s="1"/>
  <c r="K288" i="1" s="1"/>
  <c r="B288" i="1"/>
  <c r="I287" i="1"/>
  <c r="J287" i="1" s="1"/>
  <c r="K287" i="1" s="1"/>
  <c r="B287" i="1"/>
  <c r="I286" i="1"/>
  <c r="J286" i="1" s="1"/>
  <c r="K286" i="1" s="1"/>
  <c r="B286" i="1"/>
  <c r="I285" i="1"/>
  <c r="J285" i="1" s="1"/>
  <c r="K285" i="1" s="1"/>
  <c r="B285" i="1"/>
  <c r="I273" i="1"/>
  <c r="J273" i="1" s="1"/>
  <c r="K273" i="1" s="1"/>
  <c r="B273" i="1"/>
  <c r="I272" i="1"/>
  <c r="J272" i="1" s="1"/>
  <c r="K272" i="1" s="1"/>
  <c r="B272" i="1"/>
  <c r="I271" i="1"/>
  <c r="J271" i="1" s="1"/>
  <c r="K271" i="1" s="1"/>
  <c r="B271" i="1"/>
  <c r="I270" i="1"/>
  <c r="J270" i="1" s="1"/>
  <c r="K270" i="1" s="1"/>
  <c r="B270" i="1"/>
  <c r="I269" i="1"/>
  <c r="J269" i="1" s="1"/>
  <c r="K269" i="1" s="1"/>
  <c r="B269" i="1"/>
  <c r="I268" i="1"/>
  <c r="J268" i="1" s="1"/>
  <c r="K268" i="1" s="1"/>
  <c r="B268" i="1"/>
  <c r="I267" i="1"/>
  <c r="J267" i="1" s="1"/>
  <c r="K267" i="1" s="1"/>
  <c r="B267" i="1"/>
  <c r="I266" i="1"/>
  <c r="J266" i="1" s="1"/>
  <c r="K266" i="1" s="1"/>
  <c r="B266" i="1"/>
  <c r="I265" i="1"/>
  <c r="J265" i="1" s="1"/>
  <c r="K265" i="1" s="1"/>
  <c r="B265" i="1"/>
  <c r="I264" i="1"/>
  <c r="J264" i="1" s="1"/>
  <c r="K264" i="1" s="1"/>
  <c r="B264" i="1"/>
  <c r="I263" i="1"/>
  <c r="J263" i="1" s="1"/>
  <c r="K263" i="1" s="1"/>
  <c r="B263" i="1"/>
  <c r="I262" i="1"/>
  <c r="J262" i="1" s="1"/>
  <c r="K262" i="1" s="1"/>
  <c r="B262" i="1"/>
  <c r="I261" i="1"/>
  <c r="J261" i="1" s="1"/>
  <c r="K261" i="1" s="1"/>
  <c r="B261" i="1"/>
  <c r="I260" i="1"/>
  <c r="J260" i="1" s="1"/>
  <c r="K260" i="1" s="1"/>
  <c r="B260" i="1"/>
  <c r="I259" i="1"/>
  <c r="J259" i="1" s="1"/>
  <c r="K259" i="1" s="1"/>
  <c r="B259" i="1"/>
  <c r="I258" i="1"/>
  <c r="J258" i="1" s="1"/>
  <c r="K258" i="1" s="1"/>
  <c r="B258" i="1"/>
  <c r="I257" i="1"/>
  <c r="J257" i="1" s="1"/>
  <c r="K257" i="1" s="1"/>
  <c r="B257" i="1"/>
  <c r="I256" i="1"/>
  <c r="J256" i="1" s="1"/>
  <c r="K256" i="1" s="1"/>
  <c r="B256" i="1"/>
  <c r="I255" i="1"/>
  <c r="J255" i="1" s="1"/>
  <c r="K255" i="1" s="1"/>
  <c r="B255" i="1"/>
  <c r="I254" i="1"/>
  <c r="J254" i="1" s="1"/>
  <c r="K254" i="1" s="1"/>
  <c r="B254" i="1"/>
  <c r="I253" i="1"/>
  <c r="J253" i="1" s="1"/>
  <c r="K253" i="1" s="1"/>
  <c r="B253" i="1"/>
  <c r="I252" i="1"/>
  <c r="J252" i="1" s="1"/>
  <c r="K252" i="1" s="1"/>
  <c r="B252" i="1"/>
  <c r="I251" i="1"/>
  <c r="J251" i="1" s="1"/>
  <c r="K251" i="1" s="1"/>
  <c r="B251" i="1"/>
  <c r="I250" i="1"/>
  <c r="J250" i="1" s="1"/>
  <c r="K250" i="1" s="1"/>
  <c r="B250" i="1"/>
  <c r="I249" i="1"/>
  <c r="J249" i="1" s="1"/>
  <c r="K249" i="1" s="1"/>
  <c r="B249" i="1"/>
  <c r="I248" i="1"/>
  <c r="J248" i="1" s="1"/>
  <c r="K248" i="1" s="1"/>
  <c r="B248" i="1"/>
  <c r="I247" i="1"/>
  <c r="J247" i="1" s="1"/>
  <c r="K247" i="1" s="1"/>
  <c r="B247" i="1"/>
  <c r="I246" i="1"/>
  <c r="J246" i="1" s="1"/>
  <c r="K246" i="1" s="1"/>
  <c r="B246" i="1"/>
  <c r="I227" i="1"/>
  <c r="J227" i="1" s="1"/>
  <c r="K227" i="1" s="1"/>
  <c r="B227" i="1"/>
  <c r="I226" i="1"/>
  <c r="J226" i="1" s="1"/>
  <c r="B226" i="1"/>
  <c r="B222" i="1"/>
  <c r="B223" i="1"/>
  <c r="I222" i="1"/>
  <c r="J222" i="1" s="1"/>
  <c r="K222" i="1" s="1"/>
  <c r="I223" i="1"/>
  <c r="J223" i="1" s="1"/>
  <c r="K223" i="1" s="1"/>
  <c r="I221" i="1"/>
  <c r="J221" i="1" s="1"/>
  <c r="K221" i="1" s="1"/>
  <c r="B221" i="1"/>
  <c r="I220" i="1"/>
  <c r="J220" i="1" s="1"/>
  <c r="K220" i="1" s="1"/>
  <c r="B220" i="1"/>
  <c r="I219" i="1"/>
  <c r="J219" i="1" s="1"/>
  <c r="K219" i="1" s="1"/>
  <c r="B219" i="1"/>
  <c r="I218" i="1"/>
  <c r="J218" i="1" s="1"/>
  <c r="K218" i="1" s="1"/>
  <c r="B218" i="1"/>
  <c r="I217" i="1"/>
  <c r="J217" i="1" s="1"/>
  <c r="K217" i="1" s="1"/>
  <c r="B217" i="1"/>
  <c r="I216" i="1"/>
  <c r="J216" i="1" s="1"/>
  <c r="K216" i="1" s="1"/>
  <c r="B216" i="1"/>
  <c r="I215" i="1"/>
  <c r="J215" i="1" s="1"/>
  <c r="K215" i="1" s="1"/>
  <c r="B215" i="1"/>
  <c r="I214" i="1"/>
  <c r="J214" i="1" s="1"/>
  <c r="K214" i="1" s="1"/>
  <c r="B214" i="1"/>
  <c r="I213" i="1"/>
  <c r="J213" i="1" s="1"/>
  <c r="K213" i="1" s="1"/>
  <c r="B213" i="1"/>
  <c r="I212" i="1"/>
  <c r="J212" i="1" s="1"/>
  <c r="K212" i="1" s="1"/>
  <c r="B212" i="1"/>
  <c r="I211" i="1"/>
  <c r="J211" i="1" s="1"/>
  <c r="K211" i="1" s="1"/>
  <c r="B211" i="1"/>
  <c r="I210" i="1"/>
  <c r="J210" i="1" s="1"/>
  <c r="K210" i="1" s="1"/>
  <c r="B210" i="1"/>
  <c r="I209" i="1"/>
  <c r="J209" i="1" s="1"/>
  <c r="K209" i="1" s="1"/>
  <c r="B209" i="1"/>
  <c r="I208" i="1"/>
  <c r="J208" i="1" s="1"/>
  <c r="K208" i="1" s="1"/>
  <c r="B208" i="1"/>
  <c r="I207" i="1"/>
  <c r="J207" i="1" s="1"/>
  <c r="K207" i="1" s="1"/>
  <c r="B207" i="1"/>
  <c r="I191" i="1"/>
  <c r="J191" i="1" s="1"/>
  <c r="K191" i="1" s="1"/>
  <c r="I192" i="1"/>
  <c r="J192" i="1" s="1"/>
  <c r="K192" i="1" s="1"/>
  <c r="I193" i="1"/>
  <c r="J193" i="1" s="1"/>
  <c r="K193" i="1" s="1"/>
  <c r="I194" i="1"/>
  <c r="J194" i="1" s="1"/>
  <c r="K194" i="1" s="1"/>
  <c r="I195" i="1"/>
  <c r="J195" i="1" s="1"/>
  <c r="K195" i="1" s="1"/>
  <c r="B191" i="1"/>
  <c r="B192" i="1"/>
  <c r="B193" i="1"/>
  <c r="B194" i="1"/>
  <c r="B195" i="1"/>
  <c r="I190" i="1"/>
  <c r="J190" i="1" s="1"/>
  <c r="K190" i="1" s="1"/>
  <c r="B190" i="1"/>
  <c r="I189" i="1"/>
  <c r="J189" i="1" s="1"/>
  <c r="K189" i="1" s="1"/>
  <c r="B189" i="1"/>
  <c r="I188" i="1"/>
  <c r="J188" i="1" s="1"/>
  <c r="K188" i="1" s="1"/>
  <c r="B188" i="1"/>
  <c r="I187" i="1"/>
  <c r="J187" i="1" s="1"/>
  <c r="K187" i="1" s="1"/>
  <c r="B187" i="1"/>
  <c r="I186" i="1"/>
  <c r="J186" i="1" s="1"/>
  <c r="K186" i="1" s="1"/>
  <c r="B186" i="1"/>
  <c r="I185" i="1"/>
  <c r="J185" i="1" s="1"/>
  <c r="K185" i="1" s="1"/>
  <c r="B185" i="1"/>
  <c r="I184" i="1"/>
  <c r="J184" i="1" s="1"/>
  <c r="K184" i="1" s="1"/>
  <c r="B184" i="1"/>
  <c r="I183" i="1"/>
  <c r="J183" i="1" s="1"/>
  <c r="K183" i="1" s="1"/>
  <c r="B183" i="1"/>
  <c r="I182" i="1"/>
  <c r="J182" i="1" s="1"/>
  <c r="K182" i="1" s="1"/>
  <c r="B182" i="1"/>
  <c r="I181" i="1"/>
  <c r="J181" i="1" s="1"/>
  <c r="K181" i="1" s="1"/>
  <c r="B181" i="1"/>
  <c r="I180" i="1"/>
  <c r="J180" i="1" s="1"/>
  <c r="K180" i="1" s="1"/>
  <c r="B180" i="1"/>
  <c r="I179" i="1"/>
  <c r="J179" i="1" s="1"/>
  <c r="K179" i="1" s="1"/>
  <c r="B179" i="1"/>
  <c r="I178" i="1"/>
  <c r="J178" i="1" s="1"/>
  <c r="K178" i="1" s="1"/>
  <c r="B178" i="1"/>
  <c r="I177" i="1"/>
  <c r="J177" i="1" s="1"/>
  <c r="K177" i="1" s="1"/>
  <c r="B177" i="1"/>
  <c r="I176" i="1"/>
  <c r="J176" i="1" s="1"/>
  <c r="K176" i="1" s="1"/>
  <c r="B176" i="1"/>
  <c r="I175" i="1"/>
  <c r="J175" i="1" s="1"/>
  <c r="K175" i="1" s="1"/>
  <c r="B175" i="1"/>
  <c r="I174" i="1"/>
  <c r="J174" i="1" s="1"/>
  <c r="K174" i="1" s="1"/>
  <c r="B174" i="1"/>
  <c r="I173" i="1"/>
  <c r="J173" i="1" s="1"/>
  <c r="K173" i="1" s="1"/>
  <c r="B173" i="1"/>
  <c r="I172" i="1"/>
  <c r="J172" i="1" s="1"/>
  <c r="K172" i="1" s="1"/>
  <c r="B172" i="1"/>
  <c r="I171" i="1"/>
  <c r="J171" i="1" s="1"/>
  <c r="K171" i="1" s="1"/>
  <c r="B171" i="1"/>
  <c r="I170" i="1"/>
  <c r="J170" i="1" s="1"/>
  <c r="K170" i="1" s="1"/>
  <c r="B170" i="1"/>
  <c r="I169" i="1"/>
  <c r="J169" i="1" s="1"/>
  <c r="K169" i="1" s="1"/>
  <c r="B169" i="1"/>
  <c r="I168" i="1"/>
  <c r="J168" i="1" s="1"/>
  <c r="K168" i="1" s="1"/>
  <c r="B168" i="1"/>
  <c r="I155" i="1"/>
  <c r="J155" i="1" s="1"/>
  <c r="K155" i="1" s="1"/>
  <c r="B155" i="1"/>
  <c r="I154" i="1"/>
  <c r="J154" i="1" s="1"/>
  <c r="K154" i="1" s="1"/>
  <c r="B154" i="1"/>
  <c r="I151" i="1"/>
  <c r="J151" i="1" s="1"/>
  <c r="K151" i="1" s="1"/>
  <c r="B151" i="1"/>
  <c r="I150" i="1"/>
  <c r="J150" i="1" s="1"/>
  <c r="K150" i="1" s="1"/>
  <c r="B150" i="1"/>
  <c r="I149" i="1"/>
  <c r="J149" i="1" s="1"/>
  <c r="K149" i="1" s="1"/>
  <c r="B149" i="1"/>
  <c r="I148" i="1"/>
  <c r="J148" i="1" s="1"/>
  <c r="K148" i="1" s="1"/>
  <c r="B148" i="1"/>
  <c r="I147" i="1"/>
  <c r="J147" i="1" s="1"/>
  <c r="K147" i="1" s="1"/>
  <c r="B147" i="1"/>
  <c r="I146" i="1"/>
  <c r="J146" i="1" s="1"/>
  <c r="K146" i="1" s="1"/>
  <c r="B146" i="1"/>
  <c r="I145" i="1"/>
  <c r="J145" i="1" s="1"/>
  <c r="K145" i="1" s="1"/>
  <c r="B145" i="1"/>
  <c r="I144" i="1"/>
  <c r="J144" i="1" s="1"/>
  <c r="K144" i="1" s="1"/>
  <c r="B144" i="1"/>
  <c r="I143" i="1"/>
  <c r="J143" i="1" s="1"/>
  <c r="K143" i="1" s="1"/>
  <c r="B143" i="1"/>
  <c r="I142" i="1"/>
  <c r="J142" i="1" s="1"/>
  <c r="K142" i="1" s="1"/>
  <c r="B142" i="1"/>
  <c r="I141" i="1"/>
  <c r="J141" i="1" s="1"/>
  <c r="K141" i="1" s="1"/>
  <c r="B141" i="1"/>
  <c r="I140" i="1"/>
  <c r="J140" i="1" s="1"/>
  <c r="K140" i="1" s="1"/>
  <c r="B140" i="1"/>
  <c r="I139" i="1"/>
  <c r="J139" i="1" s="1"/>
  <c r="K139" i="1" s="1"/>
  <c r="B139" i="1"/>
  <c r="I138" i="1"/>
  <c r="J138" i="1" s="1"/>
  <c r="K138" i="1" s="1"/>
  <c r="B138" i="1"/>
  <c r="I137" i="1"/>
  <c r="J137" i="1" s="1"/>
  <c r="K137" i="1" s="1"/>
  <c r="B137" i="1"/>
  <c r="I136" i="1"/>
  <c r="J136" i="1" s="1"/>
  <c r="K136" i="1" s="1"/>
  <c r="B136" i="1"/>
  <c r="I135" i="1"/>
  <c r="J135" i="1" s="1"/>
  <c r="K135" i="1" s="1"/>
  <c r="B135" i="1"/>
  <c r="I134" i="1"/>
  <c r="J134" i="1" s="1"/>
  <c r="K134" i="1" s="1"/>
  <c r="B134" i="1"/>
  <c r="I133" i="1"/>
  <c r="J133" i="1" s="1"/>
  <c r="K133" i="1" s="1"/>
  <c r="B133" i="1"/>
  <c r="I132" i="1"/>
  <c r="J132" i="1" s="1"/>
  <c r="K132" i="1" s="1"/>
  <c r="B132" i="1"/>
  <c r="I131" i="1"/>
  <c r="J131" i="1" s="1"/>
  <c r="K131" i="1" s="1"/>
  <c r="B131" i="1"/>
  <c r="I130" i="1"/>
  <c r="J130" i="1" s="1"/>
  <c r="K130" i="1" s="1"/>
  <c r="B130" i="1"/>
  <c r="I129" i="1"/>
  <c r="J129" i="1" s="1"/>
  <c r="K129" i="1" s="1"/>
  <c r="B129" i="1"/>
  <c r="I116" i="1"/>
  <c r="J116" i="1" s="1"/>
  <c r="K116" i="1" s="1"/>
  <c r="B116" i="1"/>
  <c r="I115" i="1"/>
  <c r="J115" i="1" s="1"/>
  <c r="K115" i="1" s="1"/>
  <c r="B115" i="1"/>
  <c r="I112" i="1"/>
  <c r="J112" i="1" s="1"/>
  <c r="K112" i="1" s="1"/>
  <c r="B112" i="1"/>
  <c r="I111" i="1"/>
  <c r="J111" i="1" s="1"/>
  <c r="K111" i="1" s="1"/>
  <c r="B111" i="1"/>
  <c r="I110" i="1"/>
  <c r="J110" i="1" s="1"/>
  <c r="K110" i="1" s="1"/>
  <c r="B110" i="1"/>
  <c r="I109" i="1"/>
  <c r="J109" i="1" s="1"/>
  <c r="K109" i="1" s="1"/>
  <c r="B109" i="1"/>
  <c r="I108" i="1"/>
  <c r="J108" i="1" s="1"/>
  <c r="K108" i="1" s="1"/>
  <c r="B108" i="1"/>
  <c r="I107" i="1"/>
  <c r="J107" i="1" s="1"/>
  <c r="K107" i="1" s="1"/>
  <c r="B107" i="1"/>
  <c r="I106" i="1"/>
  <c r="J106" i="1" s="1"/>
  <c r="K106" i="1" s="1"/>
  <c r="B106" i="1"/>
  <c r="I105" i="1"/>
  <c r="J105" i="1" s="1"/>
  <c r="K105" i="1" s="1"/>
  <c r="B105" i="1"/>
  <c r="I104" i="1"/>
  <c r="J104" i="1" s="1"/>
  <c r="K104" i="1" s="1"/>
  <c r="B104" i="1"/>
  <c r="I103" i="1"/>
  <c r="J103" i="1" s="1"/>
  <c r="K103" i="1" s="1"/>
  <c r="B103" i="1"/>
  <c r="I102" i="1"/>
  <c r="J102" i="1" s="1"/>
  <c r="K102" i="1" s="1"/>
  <c r="B102" i="1"/>
  <c r="I101" i="1"/>
  <c r="J101" i="1" s="1"/>
  <c r="K101" i="1" s="1"/>
  <c r="B101" i="1"/>
  <c r="I100" i="1"/>
  <c r="J100" i="1" s="1"/>
  <c r="K100" i="1" s="1"/>
  <c r="B100" i="1"/>
  <c r="I99" i="1"/>
  <c r="J99" i="1" s="1"/>
  <c r="K99" i="1" s="1"/>
  <c r="B99" i="1"/>
  <c r="I98" i="1"/>
  <c r="J98" i="1" s="1"/>
  <c r="K98" i="1" s="1"/>
  <c r="B98" i="1"/>
  <c r="I97" i="1"/>
  <c r="J97" i="1" s="1"/>
  <c r="K97" i="1" s="1"/>
  <c r="B97" i="1"/>
  <c r="I96" i="1"/>
  <c r="J96" i="1" s="1"/>
  <c r="K96" i="1" s="1"/>
  <c r="B96" i="1"/>
  <c r="I95" i="1"/>
  <c r="J95" i="1" s="1"/>
  <c r="K95" i="1" s="1"/>
  <c r="B95" i="1"/>
  <c r="I94" i="1"/>
  <c r="J94" i="1" s="1"/>
  <c r="K94" i="1" s="1"/>
  <c r="B94" i="1"/>
  <c r="I93" i="1"/>
  <c r="J93" i="1" s="1"/>
  <c r="K93" i="1" s="1"/>
  <c r="B93" i="1"/>
  <c r="I92" i="1"/>
  <c r="J92" i="1" s="1"/>
  <c r="K92" i="1" s="1"/>
  <c r="B92" i="1"/>
  <c r="I91" i="1"/>
  <c r="J91" i="1" s="1"/>
  <c r="K91" i="1" s="1"/>
  <c r="B91" i="1"/>
  <c r="I90" i="1"/>
  <c r="J90" i="1" s="1"/>
  <c r="K90" i="1" s="1"/>
  <c r="B90" i="1"/>
  <c r="I77" i="1"/>
  <c r="J77" i="1" s="1"/>
  <c r="K77" i="1" s="1"/>
  <c r="B77" i="1"/>
  <c r="I76" i="1"/>
  <c r="J76" i="1" s="1"/>
  <c r="K76" i="1" s="1"/>
  <c r="B76" i="1"/>
  <c r="I73" i="1"/>
  <c r="J73" i="1" s="1"/>
  <c r="K73" i="1" s="1"/>
  <c r="B73" i="1"/>
  <c r="I72" i="1"/>
  <c r="J72" i="1" s="1"/>
  <c r="K72" i="1" s="1"/>
  <c r="B72" i="1"/>
  <c r="I71" i="1"/>
  <c r="J71" i="1" s="1"/>
  <c r="K71" i="1" s="1"/>
  <c r="B71" i="1"/>
  <c r="I70" i="1"/>
  <c r="J70" i="1" s="1"/>
  <c r="K70" i="1" s="1"/>
  <c r="B70" i="1"/>
  <c r="I69" i="1"/>
  <c r="J69" i="1" s="1"/>
  <c r="K69" i="1" s="1"/>
  <c r="B69" i="1"/>
  <c r="I68" i="1"/>
  <c r="J68" i="1" s="1"/>
  <c r="K68" i="1" s="1"/>
  <c r="B68" i="1"/>
  <c r="I67" i="1"/>
  <c r="J67" i="1" s="1"/>
  <c r="K67" i="1" s="1"/>
  <c r="B67" i="1"/>
  <c r="I66" i="1"/>
  <c r="J66" i="1" s="1"/>
  <c r="K66" i="1" s="1"/>
  <c r="B66" i="1"/>
  <c r="I65" i="1"/>
  <c r="J65" i="1" s="1"/>
  <c r="K65" i="1" s="1"/>
  <c r="B65" i="1"/>
  <c r="I64" i="1"/>
  <c r="J64" i="1" s="1"/>
  <c r="K64" i="1" s="1"/>
  <c r="B64" i="1"/>
  <c r="I63" i="1"/>
  <c r="J63" i="1" s="1"/>
  <c r="K63" i="1" s="1"/>
  <c r="B63" i="1"/>
  <c r="I62" i="1"/>
  <c r="J62" i="1" s="1"/>
  <c r="K62" i="1" s="1"/>
  <c r="B62" i="1"/>
  <c r="I61" i="1"/>
  <c r="J61" i="1" s="1"/>
  <c r="K61" i="1" s="1"/>
  <c r="B61" i="1"/>
  <c r="I60" i="1"/>
  <c r="J60" i="1" s="1"/>
  <c r="K60" i="1" s="1"/>
  <c r="B60" i="1"/>
  <c r="I59" i="1"/>
  <c r="J59" i="1" s="1"/>
  <c r="K59" i="1" s="1"/>
  <c r="B59" i="1"/>
  <c r="I58" i="1"/>
  <c r="J58" i="1" s="1"/>
  <c r="K58" i="1" s="1"/>
  <c r="B58" i="1"/>
  <c r="I57" i="1"/>
  <c r="J57" i="1" s="1"/>
  <c r="K57" i="1" s="1"/>
  <c r="B57" i="1"/>
  <c r="I56" i="1"/>
  <c r="J56" i="1" s="1"/>
  <c r="K56" i="1" s="1"/>
  <c r="B56" i="1"/>
  <c r="I55" i="1"/>
  <c r="J55" i="1" s="1"/>
  <c r="K55" i="1" s="1"/>
  <c r="B55" i="1"/>
  <c r="I54" i="1"/>
  <c r="J54" i="1" s="1"/>
  <c r="K54" i="1" s="1"/>
  <c r="B54" i="1"/>
  <c r="I53" i="1"/>
  <c r="J53" i="1" s="1"/>
  <c r="K53" i="1" s="1"/>
  <c r="B53" i="1"/>
  <c r="I52" i="1"/>
  <c r="J52" i="1" s="1"/>
  <c r="K52" i="1" s="1"/>
  <c r="B52" i="1"/>
  <c r="I51" i="1"/>
  <c r="J51" i="1" s="1"/>
  <c r="K51" i="1" s="1"/>
  <c r="B51" i="1"/>
  <c r="I38" i="1"/>
  <c r="J38" i="1" s="1"/>
  <c r="K38" i="1" s="1"/>
  <c r="B38" i="1"/>
  <c r="I13" i="1"/>
  <c r="J13" i="1" s="1"/>
  <c r="K13" i="1" s="1"/>
  <c r="I14" i="1"/>
  <c r="J14" i="1" s="1"/>
  <c r="K14" i="1" s="1"/>
  <c r="I15" i="1"/>
  <c r="J15" i="1" s="1"/>
  <c r="K15" i="1" s="1"/>
  <c r="I16" i="1"/>
  <c r="J16" i="1" s="1"/>
  <c r="K16" i="1" s="1"/>
  <c r="I17" i="1"/>
  <c r="J17" i="1" s="1"/>
  <c r="K17" i="1" s="1"/>
  <c r="I18" i="1"/>
  <c r="J18" i="1" s="1"/>
  <c r="K18" i="1" s="1"/>
  <c r="I19" i="1"/>
  <c r="J19" i="1" s="1"/>
  <c r="K19" i="1" s="1"/>
  <c r="I20" i="1"/>
  <c r="J20" i="1" s="1"/>
  <c r="K20" i="1" s="1"/>
  <c r="I21" i="1"/>
  <c r="J21" i="1" s="1"/>
  <c r="K21" i="1" s="1"/>
  <c r="I22" i="1"/>
  <c r="J22" i="1" s="1"/>
  <c r="K22" i="1" s="1"/>
  <c r="I23" i="1"/>
  <c r="J23" i="1" s="1"/>
  <c r="K23" i="1" s="1"/>
  <c r="I24" i="1"/>
  <c r="J24" i="1" s="1"/>
  <c r="K24" i="1" s="1"/>
  <c r="I25" i="1"/>
  <c r="J25" i="1" s="1"/>
  <c r="K25" i="1" s="1"/>
  <c r="I26" i="1"/>
  <c r="J26" i="1" s="1"/>
  <c r="K26" i="1" s="1"/>
  <c r="I27" i="1"/>
  <c r="J27" i="1" s="1"/>
  <c r="K27" i="1" s="1"/>
  <c r="I28" i="1"/>
  <c r="J28" i="1" s="1"/>
  <c r="K28" i="1" s="1"/>
  <c r="I29" i="1"/>
  <c r="J29" i="1" s="1"/>
  <c r="K29" i="1" s="1"/>
  <c r="I30" i="1"/>
  <c r="J30" i="1" s="1"/>
  <c r="K30" i="1" s="1"/>
  <c r="I31" i="1"/>
  <c r="J31" i="1" s="1"/>
  <c r="K31" i="1" s="1"/>
  <c r="I32" i="1"/>
  <c r="J32" i="1" s="1"/>
  <c r="K32" i="1" s="1"/>
  <c r="I33" i="1"/>
  <c r="J33" i="1" s="1"/>
  <c r="K33" i="1" s="1"/>
  <c r="I34" i="1"/>
  <c r="J34" i="1" s="1"/>
  <c r="K34" i="1" s="1"/>
  <c r="I37" i="1"/>
  <c r="J37" i="1" s="1"/>
  <c r="K37" i="1" s="1"/>
  <c r="K39" i="1" s="1"/>
  <c r="I12" i="1"/>
  <c r="J12" i="1" s="1"/>
  <c r="K12" i="1" s="1"/>
  <c r="B27" i="1"/>
  <c r="B28" i="1"/>
  <c r="B29" i="1"/>
  <c r="B30" i="1"/>
  <c r="B31" i="1"/>
  <c r="B32" i="1"/>
  <c r="B33" i="1"/>
  <c r="B34" i="1"/>
  <c r="B37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12" i="1"/>
  <c r="J945" i="1" l="1"/>
  <c r="J57" i="6" s="1"/>
  <c r="K57" i="6" s="1"/>
  <c r="K566" i="1"/>
  <c r="J789" i="1"/>
  <c r="J49" i="6" s="1"/>
  <c r="K49" i="6" s="1"/>
  <c r="K766" i="1"/>
  <c r="J750" i="1" s="1"/>
  <c r="J47" i="6" s="1"/>
  <c r="K47" i="6" s="1"/>
  <c r="J867" i="1"/>
  <c r="J53" i="6" s="1"/>
  <c r="K53" i="6" s="1"/>
  <c r="J906" i="1"/>
  <c r="J55" i="6" s="1"/>
  <c r="K55" i="6" s="1"/>
  <c r="K657" i="1"/>
  <c r="K689" i="1"/>
  <c r="K736" i="1"/>
  <c r="K685" i="1"/>
  <c r="K731" i="1"/>
  <c r="K570" i="1"/>
  <c r="K661" i="1"/>
  <c r="K638" i="1"/>
  <c r="K623" i="1"/>
  <c r="K507" i="1"/>
  <c r="K523" i="1"/>
  <c r="K306" i="1"/>
  <c r="K457" i="1"/>
  <c r="K453" i="1"/>
  <c r="K224" i="1"/>
  <c r="K384" i="1"/>
  <c r="K226" i="1"/>
  <c r="K228" i="1" s="1"/>
  <c r="K414" i="1"/>
  <c r="K418" i="1"/>
  <c r="K380" i="1"/>
  <c r="J322" i="1" s="1"/>
  <c r="J21" i="6" s="1"/>
  <c r="K21" i="6" s="1"/>
  <c r="K302" i="1"/>
  <c r="K156" i="1"/>
  <c r="K117" i="1"/>
  <c r="K152" i="1"/>
  <c r="K78" i="1"/>
  <c r="K35" i="1"/>
  <c r="J10" i="1" s="1"/>
  <c r="J9" i="6" s="1"/>
  <c r="K9" i="6" s="1"/>
  <c r="K113" i="1"/>
  <c r="J88" i="1" s="1"/>
  <c r="J13" i="6" s="1"/>
  <c r="K13" i="6" s="1"/>
  <c r="K74" i="1"/>
  <c r="J672" i="1" l="1"/>
  <c r="J35" i="6" s="1"/>
  <c r="K35" i="6" s="1"/>
  <c r="J711" i="1"/>
  <c r="J37" i="6" s="1"/>
  <c r="K37" i="6" s="1"/>
  <c r="J644" i="1"/>
  <c r="J33" i="6" s="1"/>
  <c r="K33" i="6" s="1"/>
  <c r="J526" i="1"/>
  <c r="J29" i="6" s="1"/>
  <c r="K29" i="6" s="1"/>
  <c r="J244" i="1"/>
  <c r="J19" i="6" s="1"/>
  <c r="K19" i="6" s="1"/>
  <c r="J594" i="1"/>
  <c r="J31" i="6" s="1"/>
  <c r="K31" i="6" s="1"/>
  <c r="J478" i="1"/>
  <c r="J27" i="6" s="1"/>
  <c r="K27" i="6" s="1"/>
  <c r="J439" i="1"/>
  <c r="J25" i="6" s="1"/>
  <c r="K25" i="6" s="1"/>
  <c r="J127" i="1"/>
  <c r="J15" i="6" s="1"/>
  <c r="K15" i="6" s="1"/>
  <c r="J166" i="1"/>
  <c r="J17" i="6" s="1"/>
  <c r="K17" i="6" s="1"/>
  <c r="J400" i="1"/>
  <c r="J23" i="6" s="1"/>
  <c r="K23" i="6" s="1"/>
  <c r="J49" i="1"/>
  <c r="J11" i="6" s="1"/>
  <c r="K11" i="6" s="1"/>
  <c r="E9" i="13" l="1"/>
</calcChain>
</file>

<file path=xl/sharedStrings.xml><?xml version="1.0" encoding="utf-8"?>
<sst xmlns="http://schemas.openxmlformats.org/spreadsheetml/2006/main" count="2131" uniqueCount="345">
  <si>
    <t xml:space="preserve">CODIGO </t>
  </si>
  <si>
    <t xml:space="preserve"> DESCRICAO </t>
  </si>
  <si>
    <t>AFASTADOR ARMAÇÃO SECUNDÁRIA 500MM</t>
  </si>
  <si>
    <t>ALÇA PARA ESTRIBO ABERTA</t>
  </si>
  <si>
    <t>ALÇA PREFORMADA ESTAI CABO AÇO 9,5MM</t>
  </si>
  <si>
    <t>ANEL CAIXA ZA CONCRETO PREMOLDADO</t>
  </si>
  <si>
    <t>ANEL CAIXA ZB CONCRETO PREMOLDADO</t>
  </si>
  <si>
    <t>ARO COM TAMPA ARTICULADA CAIXA ZA</t>
  </si>
  <si>
    <t>ARO COM TAMPA ARTICULADA CAIXA ZB PASSEIO</t>
  </si>
  <si>
    <t>BRAÇADEIRA PLÁSTICA CABO MULTIPLEXADO</t>
  </si>
  <si>
    <t>BRAÇO PARA IP TIPO CURTO</t>
  </si>
  <si>
    <t>BRAÇO PARA IP TIPO MÉDIO</t>
  </si>
  <si>
    <t>BRAÇO PARA IP TIPO PESADO</t>
  </si>
  <si>
    <t>BRAÇO SUPORTE C</t>
  </si>
  <si>
    <t>BRAÇO SUPORTE COM GRAMPO DE SUSPENSÃO ITEM 2</t>
  </si>
  <si>
    <t>BRAÇO TIPO J PARA RDP</t>
  </si>
  <si>
    <t>CABO AL 1X 16MM² 1KV</t>
  </si>
  <si>
    <t>CABO AL 1X 25MM² 1KV</t>
  </si>
  <si>
    <t>CABO AL 1X 50MM² 15KV PROTEGIDO</t>
  </si>
  <si>
    <t>CABO AL 1X 70MM² 1KV</t>
  </si>
  <si>
    <t>CABO AL 1X120MM² 1KV</t>
  </si>
  <si>
    <t>CABO AL 1X240MM² 1KV</t>
  </si>
  <si>
    <t>CABO DE AÇO HS 3/8P (9,5MM) 7FIOS</t>
  </si>
  <si>
    <t>CABO DE AÇO SM 1/4P (6,4MM) 7 FIOS</t>
  </si>
  <si>
    <t>CABO QUADRUPLEX CA 3X1X120+70 1KV</t>
  </si>
  <si>
    <t>CABO QUADRUPLEX CA 3X1X70+70 1KV</t>
  </si>
  <si>
    <t>CHAVE FUSÍVEL 15KV COM PORTA FUSÍVEL 100A 7,1KA</t>
  </si>
  <si>
    <t>CINTA DE AÇO D 170MM</t>
  </si>
  <si>
    <t>CINTA DE AÇO D 180MM</t>
  </si>
  <si>
    <t>CINTA DE AÇO D 190MM</t>
  </si>
  <si>
    <t>CINTA DE AÇO D 200MM</t>
  </si>
  <si>
    <t>CINTA DE AÇO D 210MM</t>
  </si>
  <si>
    <t>CINTA DE AÇO D 220MM</t>
  </si>
  <si>
    <t>CINTA DE AÇO D 230MM</t>
  </si>
  <si>
    <t>CINTA DE AÇO D 240MM</t>
  </si>
  <si>
    <t>CINTA DE AÇO D 250MM</t>
  </si>
  <si>
    <t>CINTA DE AÇO D 260MM</t>
  </si>
  <si>
    <t>CINTA DE AÇO D 300MM</t>
  </si>
  <si>
    <t>CINTA DE AÇO D 310MM</t>
  </si>
  <si>
    <t>COBERTURA PROTETORA P/ BCH BT TRANSFORMADOR ITEM 1</t>
  </si>
  <si>
    <t>COBERTURA PROTETORA P/ BCH BT TRANSFORMADOR ITEM 2</t>
  </si>
  <si>
    <t>COBERTURA PROTETORA PARA BUCHA DE EQUIPAMENTO</t>
  </si>
  <si>
    <t>CONECTOR TERMINAL P/ BUCHA,50 MM²,RETO,COMPRESSÃO</t>
  </si>
  <si>
    <t>CONETOR CUNHA CU ITEM 1</t>
  </si>
  <si>
    <t>CONETOR DE PERFURAÇÃO 10-70MM²/6-35MM²</t>
  </si>
  <si>
    <t>CONETOR DE PERFURAÇÃO 70-240MM²/70-120MM²</t>
  </si>
  <si>
    <t>CONETOR FORMATO H ITEM 1 CAA 13-34MM² / 13-34MM²</t>
  </si>
  <si>
    <t>CONETOR FORMATO H ITEM 2 CAA 27-54MM² / 13-34MM²</t>
  </si>
  <si>
    <t>CONETOR FORMATO H ITEM 3 CAA 42-67MM² / 42-67MM²</t>
  </si>
  <si>
    <t>CONETOR FORMATO H ITEM 4 CAA 85-107MM² / 42-67MM²</t>
  </si>
  <si>
    <t>CONETOR FORMATO H ITEM 7 CAA 107-241MM² / 13-67MM²</t>
  </si>
  <si>
    <t>CONETOR TERMINAL ATERRAMENTO TEMPORÁRIO DE CHAVE</t>
  </si>
  <si>
    <t>CONETOR TERMINAL COMP CA/CAA 107MM²/120MM² COMPACT</t>
  </si>
  <si>
    <t>CONETOR TERMINAL COMP CA/CAA 54MM² / 70MM² COMPACT</t>
  </si>
  <si>
    <t>CONETOR TERMINAL COMP CAA 170MM² / 40MM² COMPAC</t>
  </si>
  <si>
    <t>CONETOR TERMINAL COMPRESSÃO 16MM²</t>
  </si>
  <si>
    <t>CONETOR TERMINAL COMPRESSÃO 1F 50MM²</t>
  </si>
  <si>
    <t>CONETOR TERMINAL COMPRESSÃO 1F AÇO 6,4MM / 21MM²</t>
  </si>
  <si>
    <t>CURVA AÇO ZINCADO P/ ELETRODUTO 2P 90°</t>
  </si>
  <si>
    <t>DUTO PEAD CORRUGADO DEN 63MM</t>
  </si>
  <si>
    <t>ELETRODUTO AÇO ZINCADO COM LUVA 2P X 3M</t>
  </si>
  <si>
    <t>ELO FUSÍVEL BOTÃO 500MM 3H</t>
  </si>
  <si>
    <t>ELO FUSÍVEL BOTÃO 500MM 5H</t>
  </si>
  <si>
    <t>ELO FUSÍVEL BOTÃO 500MM 8K</t>
  </si>
  <si>
    <t>ESPAÇADOR LOSANGULAR 50-150MM² 15KV</t>
  </si>
  <si>
    <t>HASTE ATERRAMENTO 2400MM</t>
  </si>
  <si>
    <t>ISOLADOR DE PINO POLIMÉRICO 15 KV</t>
  </si>
  <si>
    <t>LÂMPADA VAPOR DE SÓDIO 100W AP E-40 TUBULAR</t>
  </si>
  <si>
    <t>LÂMPADA VAPOR DE SÓDIO 150W AP E-40 TUBULAR</t>
  </si>
  <si>
    <t>LÂMPADA VAPOR DE SÓDIO 250W AP E-40 TUBULAR</t>
  </si>
  <si>
    <t>LUMINÁRIA COM EQUIPAMENTO VS 100W VIDRO PLANO</t>
  </si>
  <si>
    <t>LUMINÁRIA COM EQUIPAMENTO VS 150W POLICARBONATO</t>
  </si>
  <si>
    <t>LUMINÁRIA COM EQUIPAMENTO VS 250W POLICARBONATO</t>
  </si>
  <si>
    <t>OLHAL PARA PARAFUSO 50KN</t>
  </si>
  <si>
    <t>PARAFUSO CABEÇA ABAULADA M16X 45MM</t>
  </si>
  <si>
    <t>PARAFUSO CABEÇA ABAULADA M16X 70MM</t>
  </si>
  <si>
    <t>PARAFUSO CABEÇA SEXTAVADA M12X 40MM</t>
  </si>
  <si>
    <t>PÁRA-RAIOS 12KV 10KA ZNO</t>
  </si>
  <si>
    <t>PÁRA-RAIOS REDE SECUNDÁRIA ISOLADA 280V 10KA</t>
  </si>
  <si>
    <t>PINO PARA ISOLADOR POLIMÉRICO - BRAÇO TIPO C</t>
  </si>
  <si>
    <t>POSTE AÇO IP OCTOG ENGAST 11,3M P/ CHIC/SEÇÃO RETA</t>
  </si>
  <si>
    <t>POSTE AÇO IP OCTOG ENGAST 9,3M P/ CHIC/SEÇÃO RETA</t>
  </si>
  <si>
    <t>POSTE CONCRETO CIRCULAR 11M 300DAN</t>
  </si>
  <si>
    <t>POSTE CONCRETO CIRCULAR 11M 600DAN</t>
  </si>
  <si>
    <t>POSTE CONCRETO CIRCULAR 12M 300DAN</t>
  </si>
  <si>
    <t>POSTE CONCRETO CIRCULAR 12M 600DAN</t>
  </si>
  <si>
    <t>POSTE CONCRETO DUPLO T 11M 300DAN</t>
  </si>
  <si>
    <t>POSTE CONCRETO RC IP 11,5M 150DAN</t>
  </si>
  <si>
    <t>LUMINARIA LED - VIÁRIA 50W</t>
  </si>
  <si>
    <t xml:space="preserve">REATOR LÂMPADA VS 100W INTEGRADO </t>
  </si>
  <si>
    <t xml:space="preserve">REATOR LÂMPADA VS 150W INTEGRADO  </t>
  </si>
  <si>
    <t xml:space="preserve">REATOR LÂMPADA VS 250W INTEGRADO </t>
  </si>
  <si>
    <t>RELÉ FOTOELÉTRICO ELETRÔNICO 105-305V</t>
  </si>
  <si>
    <t>SAPATILHA</t>
  </si>
  <si>
    <t>SEÇÃO RETA OCTOGONAL 2,2M P/ POSTE DE AÇO OCTOG IP</t>
  </si>
  <si>
    <t>SUPORTE 240MM TRANSFORMADOR POSTE CC</t>
  </si>
  <si>
    <t>SUPORTE IP 1 LUMINÁRIA POSTE RC OU AÇO 10/12/14M</t>
  </si>
  <si>
    <t>SUPORTE IP 2 LUMINÁRIAS POSTE RC OU AÇO 10/12/14M</t>
  </si>
  <si>
    <t>SUPORTE L PARA CRUZETA</t>
  </si>
  <si>
    <t>TRANSFORMADOR TRIFÁSICO 15KV 150KVA</t>
  </si>
  <si>
    <t>TRANSFORMADOR TRIFÁSICO 15KV 45KVA</t>
  </si>
  <si>
    <t>TRANSFORMADOR TRIFÁSICO 15KV 75KVA</t>
  </si>
  <si>
    <t>LUMINARIA LED - VIÁRIA 80W</t>
  </si>
  <si>
    <t>LUMINARIA LED - VIÁRIA 100W</t>
  </si>
  <si>
    <t>LUMINARIA LED - VIÁRIA 120W  (115W)</t>
  </si>
  <si>
    <t>LUMINARIA LED - VIÁRIA 160W (163W)</t>
  </si>
  <si>
    <t>LUMINARIA LED - VIÁRIA 200W (190W)</t>
  </si>
  <si>
    <t>LUMINARIA LED - VIÁRIA 240W (233W)</t>
  </si>
  <si>
    <t xml:space="preserve">SUPORTE Z PARA CHAVE FUSÍVEL </t>
  </si>
  <si>
    <t>USRDA</t>
  </si>
  <si>
    <t xml:space="preserve">UNIDADE DE SERVIÇO DE CONSTRUÇÃO DE REDES </t>
  </si>
  <si>
    <t>USPROJ</t>
  </si>
  <si>
    <t xml:space="preserve">UNIDADE DE SERVIÇO DE PROJETO </t>
  </si>
  <si>
    <t>CABO CU 1X 1,5MM² 1KV XLPE</t>
  </si>
  <si>
    <t>CONETOR DE PERFURAÇÃO 35-120MM²/1,5MM²</t>
  </si>
  <si>
    <t>CONETOR PARA ATERRAMENTO DE FERRAGENS DE IP</t>
  </si>
  <si>
    <t>PADRÃO</t>
  </si>
  <si>
    <t>PADRÃO DE MEDIÇÃO C/ LENTE - DISJ 60A</t>
  </si>
  <si>
    <t xml:space="preserve">MATERIAIS E SERVIÇOS UNITÁRIOS - EXPANSÃO DE REDE ELÉTRICA E ILUMINAÇÃO PÚBLICA </t>
  </si>
  <si>
    <t>CODIGO</t>
  </si>
  <si>
    <t>DESCRIÇÃO</t>
  </si>
  <si>
    <t>VALOR TOTAL</t>
  </si>
  <si>
    <t>VALOR C/ BDI</t>
  </si>
  <si>
    <t>VALOR UNITÁRIO</t>
  </si>
  <si>
    <t>UNIDADE</t>
  </si>
  <si>
    <t>QUANTIDADE</t>
  </si>
  <si>
    <t>ITEM</t>
  </si>
  <si>
    <t>1.1</t>
  </si>
  <si>
    <t>PC</t>
  </si>
  <si>
    <t>CJ</t>
  </si>
  <si>
    <t>M</t>
  </si>
  <si>
    <t>KG</t>
  </si>
  <si>
    <t>US</t>
  </si>
  <si>
    <t>ART</t>
  </si>
  <si>
    <t>180.123-D/MG</t>
  </si>
  <si>
    <t xml:space="preserve">MARIÂNGELA ARAUJO DE CARVALHO </t>
  </si>
  <si>
    <t>CREA :</t>
  </si>
  <si>
    <t>142018 00000004363252</t>
  </si>
  <si>
    <t>COMPOSIÇÕES -1.0 -  OBRAS DE EXPANSÃO DE REDE ELÉTRICA</t>
  </si>
  <si>
    <t>TOTAL (MATERIAL + MO)</t>
  </si>
  <si>
    <t>1.2</t>
  </si>
  <si>
    <t>FORNECIMENTO E INSTALAÇÃO DE POSTE 11-300-Dan EQUIPADO COM REDE MT PROTEGIDA 50mm²,BT ISOLADA CABO 70mm², SEM IP</t>
  </si>
  <si>
    <t>FORNECIMENTO E INSTALAÇÃO DE POSTE 11-300-Dan EQUIPADO COM REDE MT PROTEGIDA 50mm²,BT ISOLADA CABO 120mm², SEM IP</t>
  </si>
  <si>
    <t>FORNECIMENTO E INSTALAÇÃO DE POSTE 11-600-Dan EQUIPADO  COM REDE MT PROTEGIDA 50mm²,BT ISOLADA CABO 70mm²,COM BASE CONCRETADA, SEM IP</t>
  </si>
  <si>
    <t>FORNECIMENTO E INSTALAÇÃO DE POSTE 11-600-Dan EQUIPADO  COM REDE MT PROTEGIDA 50mm²,BT ISOLADA CABO 120mm²,COM BASE CONCRETADA, SEM IP</t>
  </si>
  <si>
    <t>1.2.1</t>
  </si>
  <si>
    <t>1.3</t>
  </si>
  <si>
    <t>FORNECIMENTO E INSTALAÇÃO DE POSTE EQUIPADO TRANSFORMADOR TRIFÁSICO 45KVA, MT 50mm² , BT 70mm² S/IP</t>
  </si>
  <si>
    <t>1.3 (CONTINUAÇÃO)</t>
  </si>
  <si>
    <t>BDI (%)</t>
  </si>
  <si>
    <t xml:space="preserve">MÃO DE OBRA </t>
  </si>
  <si>
    <t>1.4</t>
  </si>
  <si>
    <t>FORNECIMENTO E INSTALAÇÃO DE POSTE EQUIPADO TRANSFORMADOR TRIFÁSICO 75KVA, MT 50mm² , BT 70mm² S/IP</t>
  </si>
  <si>
    <t>1.5</t>
  </si>
  <si>
    <t>FORNECIMENTO E INSTALAÇÃO DE POSTE EQUIPADO TRANSFORMADOR TRIFÁSICO 150KVA, MT 50mm² , BT 120mm² S/IP</t>
  </si>
  <si>
    <t>1.6</t>
  </si>
  <si>
    <t>1.6.1</t>
  </si>
  <si>
    <t>1.7</t>
  </si>
  <si>
    <t>FORNECIMENTO E INSTALAÇÃO DE TRANSFORMADOR 45KVA EM POSTE EXISTÊNTE , S/IP</t>
  </si>
  <si>
    <t>FORNECIMENTO E INSTALAÇÃO DE TRANSFORMADOR 75KVA EM POSTE EXISTÊNTE , S/IP</t>
  </si>
  <si>
    <t>1.8</t>
  </si>
  <si>
    <t>FORNECIMENTO E INSTALAÇÃO DE POSTE EQUIPADO COM BAIXA TENSÃO 70mm²,S/ IP</t>
  </si>
  <si>
    <t>FORNECIMENTO E INSTALAÇÃO DE POSTE EQUIPADO COM BAIXA TENSÃO 120mm²,S/ IP</t>
  </si>
  <si>
    <t>1.9</t>
  </si>
  <si>
    <t>FORNECIMENTO E INSTALAÇÃO DE TRANSFORMADOR 150KVA EM POSTE EXISTÊNTE , S/IP</t>
  </si>
  <si>
    <t>1.10</t>
  </si>
  <si>
    <t>SUBSTITUIÇÃO DE BT NUA PARA ISOLADA CABO 70mm² -MT E IP EXISTÊNTES</t>
  </si>
  <si>
    <t>SUBSTITUIÇÃO DE BT NUA PARA ISOLADA CABO 120mm² -MT E IP EXISTÊNTES</t>
  </si>
  <si>
    <t>1.11</t>
  </si>
  <si>
    <t>SUBSTITUIÇÃO DE POSTE EM RDA ,MT ,BT E IP EXISTÊNTES</t>
  </si>
  <si>
    <t>1.12</t>
  </si>
  <si>
    <t>LUMINÁRIA COM EQUIPAMENTO VS 70W VIDRO PLANO</t>
  </si>
  <si>
    <t>LÂMPADA VS 70W AP E-27 OVÓIDE</t>
  </si>
  <si>
    <t>2.1</t>
  </si>
  <si>
    <t>2.2</t>
  </si>
  <si>
    <t>FORNECIMENTO E INSTALAÇÃO DE NOVO PONTO DE ILUMINAÇÃO PÚBLICA VS-70W EM POSTE EXISTÊNTE</t>
  </si>
  <si>
    <t>FORNECIMENTO E INSTALAÇÃO DE NOVO PONTO DE ILUMINAÇÃO PÚBLICA VS-100W EM POSTE EXISTÊNTE</t>
  </si>
  <si>
    <t>FORNECIMENTO E INSTALAÇÃO DE NOVO PONTO DE ILUMINAÇÃO PÚBLICA VS-150W EM POSTE EXISTÊNTE</t>
  </si>
  <si>
    <t>FORNECIMENTO E INSTALAÇÃO DE NOVO PONTO DE ILUMINAÇÃO PÚBLICA VS-250W EM POSTE EXISTÊNTE</t>
  </si>
  <si>
    <t>2.3</t>
  </si>
  <si>
    <t>2.4</t>
  </si>
  <si>
    <t>2.5</t>
  </si>
  <si>
    <t xml:space="preserve">SUBSTITUIÇÃO DE IP EXISTÊNTE PARA VS-70W -S/TROCA DE BRAÇO </t>
  </si>
  <si>
    <t xml:space="preserve">SUBSTITUIÇÃO DE IP EXISTÊNTE PARA VS-100W -S/TROCA DE BRAÇO </t>
  </si>
  <si>
    <t>2.6</t>
  </si>
  <si>
    <t xml:space="preserve">SUBSTITUIÇÃO DE IP EXISTÊNTE PARA VS-150W -S/TROCA DE BRAÇO </t>
  </si>
  <si>
    <t>2.7</t>
  </si>
  <si>
    <t xml:space="preserve">SUBSTITUIÇÃO DE IP EXISTÊNTE PARA VS-250W -S/TROCA DE BRAÇO </t>
  </si>
  <si>
    <t>3.1</t>
  </si>
  <si>
    <t>FORNECIMENTO E INSTALAÇÃO DE NOVO PONTO DE ILUMINAÇÃO PÚBLICA LED-50W EM POSTE EXISTÊNTE</t>
  </si>
  <si>
    <t>3.2</t>
  </si>
  <si>
    <t>FORNECIMENTO E INSTALAÇÃO DE NOVO PONTO DE ILUMINAÇÃO PÚBLICA LED-80W EM POSTE EXISTÊNTE</t>
  </si>
  <si>
    <t>FORNECIMENTO E INSTALAÇÃO DE NOVO PONTO DE ILUMINAÇÃO PÚBLICA LED-100W EM POSTE EXISTÊNTE</t>
  </si>
  <si>
    <t>FORNECIMENTO E INSTALAÇÃO DE NOVO PONTO DE ILUMINAÇÃO PÚBLICA LED-120W EM POSTE EXISTÊNTE</t>
  </si>
  <si>
    <t>FORNECIMENTO E INSTALAÇÃO DE NOVO PONTO DE ILUMINAÇÃO PÚBLICA LED-160W EM POSTE EXISTÊNTE</t>
  </si>
  <si>
    <t>3.3</t>
  </si>
  <si>
    <t>3.4</t>
  </si>
  <si>
    <t>3.5</t>
  </si>
  <si>
    <t>3.6</t>
  </si>
  <si>
    <t>FORNECIMENTO E INSTALAÇÃO DE NOVO PONTO DE ILUMINAÇÃO PÚBLICA LED-200W EM POSTE EXISTÊNTE</t>
  </si>
  <si>
    <t>3.7</t>
  </si>
  <si>
    <t>FORNECIMENTO E INSTALAÇÃO DE NOVO PONTO DE ILUMINAÇÃO PÚBLICA LED-240W EM POSTE EXISTÊNTE</t>
  </si>
  <si>
    <t>3.8</t>
  </si>
  <si>
    <t xml:space="preserve">SUBSTITUIÇÃO DE IP EXISTÊNTE PARA LED-50W -S/TROCA DE BRAÇO </t>
  </si>
  <si>
    <t xml:space="preserve">SUBSTITUIÇÃO DE IP EXISTÊNTE PARA LED-80W -S/TROCA DE BRAÇO </t>
  </si>
  <si>
    <t>3.9</t>
  </si>
  <si>
    <t>3.10</t>
  </si>
  <si>
    <t xml:space="preserve">SUBSTITUIÇÃO DE IP EXISTÊNTE PARA LED-100W -S/TROCA DE BRAÇO </t>
  </si>
  <si>
    <t>3.11</t>
  </si>
  <si>
    <t xml:space="preserve">SUBSTITUIÇÃO DE IP EXISTÊNTE PARA LED-120W -S/TROCA DE BRAÇO </t>
  </si>
  <si>
    <t>3.12</t>
  </si>
  <si>
    <t xml:space="preserve">SUBSTITUIÇÃO DE IP EXISTÊNTE PARA LED-160W -S/TROCA DE BRAÇO </t>
  </si>
  <si>
    <t>3.13</t>
  </si>
  <si>
    <t xml:space="preserve">SUBSTITUIÇÃO DE IP EXISTÊNTE PARA LED-200W -S/TROCA DE BRAÇO </t>
  </si>
  <si>
    <t xml:space="preserve">SUBSTITUIÇÃO DE IP EXISTÊNTE PARA LED-240W -S/TROCA DE BRAÇO </t>
  </si>
  <si>
    <t>COMPOSIÇÕES -2.0 -  EXCLUSIVO ILUMINAÇÃO PÚBLICA  VAPOR DE SÓDIO</t>
  </si>
  <si>
    <t>4.1</t>
  </si>
  <si>
    <t>FORNECIMENTO E INSTALAÇÃO DE POSTE DE CONCRETO "RC" BT 16mm² COM 1 LUMINÁRIA VS-150</t>
  </si>
  <si>
    <t>4.2</t>
  </si>
  <si>
    <t>FORNECIMENTO E INSTALAÇÃO DE POSTE DE CONCRETO "RC" BT 16mm² COM 2 LUMINÁRIAS VS-150</t>
  </si>
  <si>
    <t>FORNECIMENTO E INSTALAÇÃO DE POSTE DE CONCRETO "RC" BT 16mm² COM 1 LUMINÁRIA VS-250</t>
  </si>
  <si>
    <t>FORNECIMENTO E INSTALAÇÃO DE POSTE DE CONCRETO "RC" BT 16mm² COM 2 LUMINÁRIAS VS-250</t>
  </si>
  <si>
    <t>4.3</t>
  </si>
  <si>
    <t>4.4</t>
  </si>
  <si>
    <t>4.5</t>
  </si>
  <si>
    <t>FORNECIMENTO E INSTALAÇÃO DE POSTE DE AÇO 9,3 C/ SEÇÃO RETA 2,20  BT 16mm² COM 2 LUMINÁRIAS VS-250</t>
  </si>
  <si>
    <t>4.6</t>
  </si>
  <si>
    <t>FORNECIMENTO E INSTALAÇÃO DE POSTE DE AÇO 9,3 C/ SEÇÃO RETA 2,20  BT 16mm² COM 2 LUMINÁRIAS VS-150</t>
  </si>
  <si>
    <t>FORNECIMENTO E INSTALAÇÃO DE POSTE DE AÇO 9,3 C/ SEÇÃO RETA 2,20  BT 16mm² COM 1 LUMINÁRIA VS-150</t>
  </si>
  <si>
    <t>4.7</t>
  </si>
  <si>
    <t>FORNECIMENTO E INSTALAÇÃO DE POSTE DE AÇO 9,3 C/ SEÇÃO RETA 2,20  BT 16mm² COM 1 LUMINÁRIA VS-250</t>
  </si>
  <si>
    <t>FORNECIMENTO E INSTALAÇÃO DE POSTE DE CONCRETO "RC" BT 16mm² COM 1 LUMINÁRIA LED-120</t>
  </si>
  <si>
    <t>5.1</t>
  </si>
  <si>
    <t>5.2</t>
  </si>
  <si>
    <t>FORNECIMENTO E INSTALAÇÃO DE POSTE DE CONCRETO "RC" BT 16mm² COM 2 LUMINÁRIAS LED-120</t>
  </si>
  <si>
    <t>5.3</t>
  </si>
  <si>
    <t>5.5</t>
  </si>
  <si>
    <t>5.6</t>
  </si>
  <si>
    <t>5.7</t>
  </si>
  <si>
    <t>FORNECIMENTO E INSTALAÇÃO DE POSTE DE CONCRETO "RC" BT 16mm² COM 1 LUMINÁRIA LED-160</t>
  </si>
  <si>
    <t>FORNECIMENTO E INSTALAÇÃO DE POSTE DE CONCRETO "RC" BT 16mm² COM 2 LUMINÁRIAS LED-160</t>
  </si>
  <si>
    <t>FORNECIMENTO E INSTALAÇÃO DE POSTE DE AÇO 9,3 C/ SEÇÃO RETA 2,20  BT 16mm² COM 1 LUMINÁRIA LED-120</t>
  </si>
  <si>
    <t>FORNECIMENTO E INSTALAÇÃO DE POSTE DE AÇO 9,3 C/ SEÇÃO RETA 2,20  BT 16mm² COM 2 LUMINÁRIAS LED-120</t>
  </si>
  <si>
    <t>FORNECIMENTO E INSTALAÇÃO DE POSTE DE AÇO 9,3 C/ SEÇÃO RETA 2,20  BT 16mm² COM 1 LUMINÁRIA LED-160</t>
  </si>
  <si>
    <t>FORNECIMENTO E INSTALAÇÃO DE POSTE DE AÇO 9,3 C/ SEÇÃO RETA 2,20  BT 16mm² COM 2 LUMINÁRIAS LED-160</t>
  </si>
  <si>
    <t>1.4 (CONTINUAÇÃO)</t>
  </si>
  <si>
    <t>1.5 (CONTINUAÇÃO)</t>
  </si>
  <si>
    <t>1.7(CONTINUAÇÃO)</t>
  </si>
  <si>
    <t>1.8 (CONTINUAÇÃO)</t>
  </si>
  <si>
    <t>1.9 (CONTINUAÇÃO)</t>
  </si>
  <si>
    <t>5.4</t>
  </si>
  <si>
    <t xml:space="preserve">ITEM </t>
  </si>
  <si>
    <t xml:space="preserve">DESCRIÇÃO </t>
  </si>
  <si>
    <t xml:space="preserve">VALOR UNITÁRIO </t>
  </si>
  <si>
    <t>*</t>
  </si>
  <si>
    <t>PARA MANUTENÇÃO DOS VALORES APRESENTADOS , UTILIZAR OS CÓDIGOS DE CADA MATERIAL</t>
  </si>
  <si>
    <t>ALTERAR SOMENTE OS VALORES , NÃO ALTERAR OS CÓDIGOS UTILIZADOS POIS OS MESMOS SÃO PADRONIZADOS PELA CEMG</t>
  </si>
  <si>
    <t>**</t>
  </si>
  <si>
    <t>AS PLANILHAS A SERGUIR FORAM ELABORADAS DE MANEIRA A PERMITIR QUE O DETENTOR DESTE RELATÓRIO , POSSA ATUALIZAR SEUS VALORES PERIODICAMENTE,MANTENDO OS CUSTOS LEVANTADOS SEMPRE ATUALIZADOS</t>
  </si>
  <si>
    <t>NA ABA "CUSTOS UNITÁRIOS " QUANDO NECESSÁRIO , DEVERÃO SER ATUALIZADOS APENAS OS PREÇOS UNITÁRIOS , POIS A ALTERAÇÃO DOS MESMOS , IMPLICARÁ AUTOMATICAMENTE NA ATUALIZAÇÃO DOS CUSTOS DE CADA COMPOSIÇÃO</t>
  </si>
  <si>
    <t xml:space="preserve">NÃO DEVERÁ SER ALTERADO NENHUM CÓDIGO E /OU DESCRIÇÃO DE MATERIAL NESTA ABA , POIS OS CODIGOS UTILIZADOS , SALVO PARA LUMINÁRIAS LED , SÃO ELABORADOS PELA CEMIG . </t>
  </si>
  <si>
    <t>ABA " CUSTOS UNITÁRIOS "</t>
  </si>
  <si>
    <t>ABA " COMPOSIÇÃO DE ITEM"</t>
  </si>
  <si>
    <t>A</t>
  </si>
  <si>
    <t>B</t>
  </si>
  <si>
    <t>C</t>
  </si>
  <si>
    <t>D</t>
  </si>
  <si>
    <t>E</t>
  </si>
  <si>
    <t>F</t>
  </si>
  <si>
    <t>GRUPO DE ATIVIDADE</t>
  </si>
  <si>
    <t>ATIVIDADE</t>
  </si>
  <si>
    <t xml:space="preserve">DESCRIÇÃO COMPLETA </t>
  </si>
  <si>
    <t>GRAU DE DIFICULDADE</t>
  </si>
  <si>
    <t>VALOR DA US INSTALAÇÃO</t>
  </si>
  <si>
    <t>VALOR DA US RETIRADA</t>
  </si>
  <si>
    <t>Poste</t>
  </si>
  <si>
    <t>Instalar poste/contra poste até 8 m de altura.</t>
  </si>
  <si>
    <t>Consiste na abertura da vala, levantamento, engastamento e aprumo do poste de até 8 m de altura.</t>
  </si>
  <si>
    <t>Instalar poste/contra poste de 9 a 12 m de altura.</t>
  </si>
  <si>
    <t>Consiste no transporte, abertura da vala, levantamento, engastamento e aprumo do poste de 9 a 12 m de altura.</t>
  </si>
  <si>
    <t>Instalar poste/contra poste acima de 12 m de altura.</t>
  </si>
  <si>
    <t>Consiste no transporte, abertura da vala, levantamento, engastamento e aprumo do poste acima de 12 m de altura.</t>
  </si>
  <si>
    <t>Estrutura de BT</t>
  </si>
  <si>
    <t xml:space="preserve">Instalar/modificar estrutura BT de rede com fixação/amarração de condutores.                                         (Sem lançamento de condutores)                                                </t>
  </si>
  <si>
    <t>Consiste na instalação e ou modificação de estrutura de BT para rede convencional ou isolada com fixação e ou amarração dos condutores e conexões. Não há lançamento de condutores.</t>
  </si>
  <si>
    <t>Instalar/modificar estrutura BT com lançamento, fixação/amarração de condutores</t>
  </si>
  <si>
    <t>Consiste na instalação e ou modificação de estrutura de BT de rede convencional ou isolada com lançamento de condutores, fixação e ou amarração, inclusive emendas e conexões independente do número de condutores.</t>
  </si>
  <si>
    <t>Substituição de neutro para rde de BT isolada.</t>
  </si>
  <si>
    <t>Consiste na substituição de neutro por rede de BT isolada com lançamento de condutor, alteração de estrutura, fixação e ou amarrações, inclusive emendas e conexões.</t>
  </si>
  <si>
    <t>_</t>
  </si>
  <si>
    <t>Substituição de rede BT isolada por rede de BT isolada.</t>
  </si>
  <si>
    <t>Consiste na substituição de rede BT isolada por outra de qualquer bitola com lançamento de condutor, alteração de estrutura, fixação e ou amarrações, inclusive emendas e conexões.</t>
  </si>
  <si>
    <t>Estrutura MT</t>
  </si>
  <si>
    <t>Instalar/modificar estrutura MT de rde convencional e ou protegida com fixação/amarração de condutores.                                         (Sem lançamento de condutores).</t>
  </si>
  <si>
    <t>Consiste na instalação e ou modificação de estrutura de MT para rede convencional ou protegida com fixação e ou amarração dos condutores e conexões. Não há lançamento de condutores.</t>
  </si>
  <si>
    <t>Instalar/modificar estrutura MT monofásica convencional com lançamento, fixação/amarração de condutores.</t>
  </si>
  <si>
    <t>Consiste na instalação e ou modificação de estrutura de MT de rede convencional monofásica com lançamento de condutores, fixação e ou amarração, inclusive emendas e conexões.</t>
  </si>
  <si>
    <t>Instalar/modificar estrutura MT trifásica convencional com lançamento, fixação/amarração de condutores.</t>
  </si>
  <si>
    <t>Consiste na instalação e ou modificação de estrutura de MT trifásica de rede convencional com lançamento de condutores, fixação e ou amarração, inclusive emendas e conexões.</t>
  </si>
  <si>
    <t>Substituição de condutores MT de rede convencional.</t>
  </si>
  <si>
    <t>Consiste na substituição de condutores de rede convencional com ou sem alteração de estrutura, lançamento de condutores com fixação e ou amarrações, inclusive emendas e conexões independente do número de condutores.</t>
  </si>
  <si>
    <t>Instalar/modificar estrutura MT protegida com lançamento, fixação/amarração de condutores.</t>
  </si>
  <si>
    <t>Consiste na instalação e ou modificação de estrutura de MT de rede protegida com lançamento de condutores e mensageiro, fixação e ou amarração, inclusive emendas e conexões independente do número de condutores.</t>
  </si>
  <si>
    <t>IP (execução em conjunto com outra atividade)</t>
  </si>
  <si>
    <t>Instalar ponto de IP convencional</t>
  </si>
  <si>
    <t>Consiste na instalação de IP convencional, independente do número de pontos no poste, com conexões, aterramento e ligações.</t>
  </si>
  <si>
    <t>Instalar ponto de IP semi convencional</t>
  </si>
  <si>
    <t>Consiste na instalação de IP semi convencional, independente do número de pontos no poste, com conexões, aterramento e ligações.</t>
  </si>
  <si>
    <t>Instalar ponto de IP não convencional</t>
  </si>
  <si>
    <t>Consiste na instalação de IP não convencional, independente do número de pontos no poste, com conexões, aterramento e ligações.</t>
  </si>
  <si>
    <t>EQUIPAMENTOS</t>
  </si>
  <si>
    <t>Instalar chave faca, chave fusível, chave repetidora, estai, para raios.</t>
  </si>
  <si>
    <t>Consiste na instalação de 1 ou mais equipamentos descrito ao lado no poste, incluindo conexões e todos os acessórios.</t>
  </si>
  <si>
    <t>Instalar/substituir transformador monofásico, religador monofásico, seccionalizador monofásico, capacitor monofásico.</t>
  </si>
  <si>
    <t>Instalar/substituir transformador trifásico, religador trifásico, seccionalizador trifásico, capacitor trifásico, chave telecontrolada, conjunto de medição.</t>
  </si>
  <si>
    <t>SERVIÇOS EXCLUSIVOS DE IP</t>
  </si>
  <si>
    <t>US                                 HORÁRIO NORMAL</t>
  </si>
  <si>
    <t>Instalação de ponto convencional completo</t>
  </si>
  <si>
    <t>Instalação de ponto semi-convencional completo</t>
  </si>
  <si>
    <t>Instalação de ponto não convencional completo até duas luminárias</t>
  </si>
  <si>
    <t>Instalação de ponto não convencional completo com três ou mais luminárias</t>
  </si>
  <si>
    <t>Retirada de ponto convencional completo</t>
  </si>
  <si>
    <t>Retirada de ponto semi-convencional completo</t>
  </si>
  <si>
    <t>Retirada de ponto não convencional completo até duas luminárias</t>
  </si>
  <si>
    <t>Retirada de ponto não convencional completo com três ou mais luminárias</t>
  </si>
  <si>
    <t>Substituição de luminária em ponto convencional</t>
  </si>
  <si>
    <t>Substituição de luminária em ponto semi-convencional</t>
  </si>
  <si>
    <t>Substituição das luminárias em ponto não convencional até duas luminárias</t>
  </si>
  <si>
    <t>Substituição das luminárias em ponto não convencional com três ou mais luminárias</t>
  </si>
  <si>
    <t>Substituição de ponto convencional por ponto semi-convencional de IP</t>
  </si>
  <si>
    <t>Substituição de ponto semi-convencional por ponto não convencional de IP</t>
  </si>
  <si>
    <t>Substituição de ponto convencional por ponto não convencional de IP</t>
  </si>
  <si>
    <t>Substituição de ponto convencional por ponto convencional de IP</t>
  </si>
  <si>
    <t>Substituição de ponto semi-convencional por ponto semi-convencional de IP</t>
  </si>
  <si>
    <t>Substituição de ponto não convencional por ponto não convencional de IP</t>
  </si>
  <si>
    <t>TABELAS DE REMUNERAÇÃO - FATORES BASICOS MODULARIZADOS DE CONSTRUÇÃO DE REDE DE DESTRIBUIÇÃO URBANA</t>
  </si>
  <si>
    <t>VALOR TOTAL A SER CONTRATADO</t>
  </si>
  <si>
    <t>1.0</t>
  </si>
  <si>
    <t>2.0</t>
  </si>
  <si>
    <t>3.0</t>
  </si>
  <si>
    <t>4.0</t>
  </si>
  <si>
    <t>5.0</t>
  </si>
  <si>
    <t>NA ABA "COMPOSIÇÃO DE ITEM" INSERIR APENAS O "BDI" CALCULADO</t>
  </si>
  <si>
    <t>PREÇO UNITARIO</t>
  </si>
  <si>
    <t>PROCESSO LICITATÓRIO N. 06/2018 - CONCORRÊNCIA N. 01/2018  - TIPO MENOR PREÇO GLOBAL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</si>
</sst>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rgb="FF054A8E"/>
      <name val="Tahoma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5">
    <xf numFmtId="0" fontId="0" fillId="0" borderId="0" xfId="0"/>
    <xf numFmtId="44" fontId="0" fillId="0" borderId="0" xfId="1" applyFont="1"/>
    <xf numFmtId="0" fontId="2" fillId="0" borderId="1" xfId="0" applyFont="1" applyBorder="1"/>
    <xf numFmtId="44" fontId="2" fillId="0" borderId="1" xfId="1" applyFont="1" applyBorder="1"/>
    <xf numFmtId="0" fontId="0" fillId="0" borderId="0" xfId="0" applyAlignment="1"/>
    <xf numFmtId="0" fontId="0" fillId="0" borderId="0" xfId="0" applyBorder="1"/>
    <xf numFmtId="0" fontId="0" fillId="0" borderId="5" xfId="0" applyBorder="1"/>
    <xf numFmtId="0" fontId="2" fillId="0" borderId="0" xfId="0" applyFont="1" applyBorder="1" applyAlignment="1">
      <alignment horizontal="center"/>
    </xf>
    <xf numFmtId="44" fontId="0" fillId="0" borderId="0" xfId="1" applyFont="1" applyAlignment="1"/>
    <xf numFmtId="44" fontId="0" fillId="0" borderId="5" xfId="1" applyFont="1" applyBorder="1" applyAlignment="1"/>
    <xf numFmtId="44" fontId="0" fillId="0" borderId="0" xfId="1" applyFont="1" applyBorder="1"/>
    <xf numFmtId="44" fontId="3" fillId="0" borderId="1" xfId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4" fontId="3" fillId="0" borderId="23" xfId="1" applyFont="1" applyBorder="1" applyAlignment="1">
      <alignment horizontal="center" vertical="center" wrapText="1"/>
    </xf>
    <xf numFmtId="44" fontId="3" fillId="0" borderId="24" xfId="1" applyFont="1" applyBorder="1" applyAlignment="1">
      <alignment horizontal="center" vertical="center" wrapText="1"/>
    </xf>
    <xf numFmtId="2" fontId="0" fillId="0" borderId="0" xfId="1" applyNumberFormat="1" applyFont="1" applyBorder="1"/>
    <xf numFmtId="2" fontId="3" fillId="0" borderId="23" xfId="0" applyNumberFormat="1" applyFont="1" applyBorder="1" applyAlignment="1">
      <alignment horizontal="center" vertical="center" wrapText="1"/>
    </xf>
    <xf numFmtId="2" fontId="0" fillId="0" borderId="0" xfId="1" applyNumberFormat="1" applyFont="1"/>
    <xf numFmtId="0" fontId="2" fillId="0" borderId="1" xfId="0" applyFont="1" applyBorder="1" applyAlignment="1">
      <alignment horizontal="center"/>
    </xf>
    <xf numFmtId="2" fontId="2" fillId="0" borderId="1" xfId="1" applyNumberFormat="1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/>
    <xf numFmtId="2" fontId="2" fillId="0" borderId="1" xfId="1" applyNumberFormat="1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vertical="center"/>
    </xf>
    <xf numFmtId="2" fontId="2" fillId="0" borderId="0" xfId="0" applyNumberFormat="1" applyFont="1" applyBorder="1" applyAlignment="1"/>
    <xf numFmtId="0" fontId="5" fillId="0" borderId="0" xfId="0" applyFont="1" applyBorder="1"/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44" fontId="2" fillId="0" borderId="26" xfId="0" applyNumberFormat="1" applyFont="1" applyBorder="1"/>
    <xf numFmtId="0" fontId="2" fillId="0" borderId="0" xfId="0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44" fontId="2" fillId="0" borderId="0" xfId="1" applyFont="1" applyBorder="1"/>
    <xf numFmtId="44" fontId="2" fillId="0" borderId="0" xfId="0" applyNumberFormat="1" applyFont="1" applyBorder="1"/>
    <xf numFmtId="44" fontId="2" fillId="0" borderId="13" xfId="0" applyNumberFormat="1" applyFont="1" applyBorder="1"/>
    <xf numFmtId="44" fontId="2" fillId="0" borderId="1" xfId="0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44" fontId="2" fillId="0" borderId="0" xfId="1" applyFont="1" applyBorder="1" applyAlignment="1">
      <alignment horizontal="center"/>
    </xf>
    <xf numFmtId="44" fontId="2" fillId="0" borderId="0" xfId="0" applyNumberFormat="1" applyFont="1" applyBorder="1" applyAlignment="1">
      <alignment horizontal="center"/>
    </xf>
    <xf numFmtId="44" fontId="3" fillId="0" borderId="38" xfId="1" applyFont="1" applyBorder="1" applyAlignment="1">
      <alignment horizontal="center" vertical="center" wrapText="1"/>
    </xf>
    <xf numFmtId="44" fontId="2" fillId="0" borderId="27" xfId="0" applyNumberFormat="1" applyFont="1" applyBorder="1"/>
    <xf numFmtId="0" fontId="2" fillId="0" borderId="39" xfId="0" applyFont="1" applyBorder="1" applyAlignment="1"/>
    <xf numFmtId="0" fontId="2" fillId="0" borderId="40" xfId="0" applyFont="1" applyBorder="1" applyAlignment="1"/>
    <xf numFmtId="44" fontId="2" fillId="0" borderId="41" xfId="0" applyNumberFormat="1" applyFont="1" applyBorder="1" applyAlignment="1"/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1" applyNumberFormat="1" applyFont="1" applyAlignment="1"/>
    <xf numFmtId="2" fontId="0" fillId="0" borderId="5" xfId="1" applyNumberFormat="1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 wrapText="1"/>
    </xf>
    <xf numFmtId="2" fontId="2" fillId="0" borderId="48" xfId="1" applyNumberFormat="1" applyFont="1" applyBorder="1" applyAlignment="1">
      <alignment horizontal="center" vertical="center"/>
    </xf>
    <xf numFmtId="44" fontId="0" fillId="0" borderId="5" xfId="1" applyFont="1" applyBorder="1"/>
    <xf numFmtId="44" fontId="2" fillId="0" borderId="12" xfId="1" applyFont="1" applyBorder="1" applyAlignment="1">
      <alignment horizontal="center" vertical="center" wrapText="1"/>
    </xf>
    <xf numFmtId="44" fontId="2" fillId="0" borderId="45" xfId="1" applyFont="1" applyBorder="1" applyAlignment="1">
      <alignment horizontal="center" vertical="center" wrapText="1"/>
    </xf>
    <xf numFmtId="44" fontId="2" fillId="0" borderId="1" xfId="1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2" fillId="0" borderId="6" xfId="0" applyFont="1" applyBorder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44" fontId="8" fillId="0" borderId="1" xfId="0" applyNumberFormat="1" applyFont="1" applyBorder="1"/>
    <xf numFmtId="2" fontId="2" fillId="0" borderId="48" xfId="1" applyNumberFormat="1" applyFont="1" applyBorder="1" applyAlignment="1" applyProtection="1">
      <alignment horizontal="center" vertical="center"/>
    </xf>
    <xf numFmtId="0" fontId="0" fillId="0" borderId="0" xfId="0" applyAlignment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2" fillId="0" borderId="1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2" fillId="0" borderId="47" xfId="1" applyFont="1" applyBorder="1" applyAlignment="1">
      <alignment horizontal="center" vertical="center"/>
    </xf>
    <xf numFmtId="44" fontId="2" fillId="0" borderId="24" xfId="1" applyFont="1" applyBorder="1" applyAlignment="1">
      <alignment horizontal="center" vertical="center"/>
    </xf>
    <xf numFmtId="44" fontId="2" fillId="0" borderId="26" xfId="1" applyFont="1" applyBorder="1" applyAlignment="1">
      <alignment horizontal="center" vertical="center" wrapText="1"/>
    </xf>
    <xf numFmtId="44" fontId="2" fillId="0" borderId="23" xfId="1" applyFont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1" applyNumberFormat="1" applyFont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2" fontId="2" fillId="0" borderId="26" xfId="1" applyNumberFormat="1" applyFont="1" applyBorder="1" applyAlignment="1" applyProtection="1">
      <alignment horizontal="center" vertical="center"/>
    </xf>
    <xf numFmtId="2" fontId="2" fillId="0" borderId="23" xfId="1" applyNumberFormat="1" applyFont="1" applyBorder="1" applyAlignment="1" applyProtection="1">
      <alignment horizontal="center" vertical="center"/>
    </xf>
    <xf numFmtId="2" fontId="2" fillId="0" borderId="1" xfId="1" applyNumberFormat="1" applyFont="1" applyBorder="1" applyAlignment="1" applyProtection="1">
      <alignment horizontal="center" vertical="center"/>
      <protection locked="0"/>
    </xf>
    <xf numFmtId="2" fontId="2" fillId="0" borderId="26" xfId="1" applyNumberFormat="1" applyFont="1" applyBorder="1" applyAlignment="1" applyProtection="1">
      <alignment horizontal="center" vertical="center"/>
      <protection locked="0"/>
    </xf>
    <xf numFmtId="2" fontId="2" fillId="0" borderId="23" xfId="1" applyNumberFormat="1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44" fontId="2" fillId="0" borderId="27" xfId="0" applyNumberFormat="1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3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7" fillId="0" borderId="20" xfId="0" applyFont="1" applyFill="1" applyBorder="1" applyAlignment="1">
      <alignment horizontal="left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5.jpe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604217</xdr:colOff>
      <xdr:row>0</xdr:row>
      <xdr:rowOff>21893</xdr:rowOff>
    </xdr:from>
    <xdr:to>
      <xdr:col>10</xdr:col>
      <xdr:colOff>844570</xdr:colOff>
      <xdr:row>2</xdr:row>
      <xdr:rowOff>176169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32D89FC-B8E4-42C1-8F08-B1CE69F99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017" y="21893"/>
          <a:ext cx="1183328" cy="535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604217</xdr:colOff>
      <xdr:row>0</xdr:row>
      <xdr:rowOff>21893</xdr:rowOff>
    </xdr:from>
    <xdr:to>
      <xdr:col>10</xdr:col>
      <xdr:colOff>844570</xdr:colOff>
      <xdr:row>2</xdr:row>
      <xdr:rowOff>176169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B8C019-B87D-4747-8890-9F77B51B8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2292" y="21893"/>
          <a:ext cx="1126178" cy="5352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604217</xdr:colOff>
      <xdr:row>0</xdr:row>
      <xdr:rowOff>21893</xdr:rowOff>
    </xdr:from>
    <xdr:to>
      <xdr:col>10</xdr:col>
      <xdr:colOff>844570</xdr:colOff>
      <xdr:row>2</xdr:row>
      <xdr:rowOff>176169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1C76317-F9A0-4421-A934-07C8D1BAC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1893"/>
          <a:ext cx="1183328" cy="535276"/>
        </a:xfrm>
        <a:prstGeom prst="rect">
          <a:avLst/>
        </a:prstGeom>
      </xdr:spPr>
    </xdr:pic>
    <xdr:clientData/>
  </xdr:twoCellAnchor>
  <xdr:oneCellAnchor>
    <xdr:from>
      <xdr:col>9</xdr:col>
      <xdr:colOff>604217</xdr:colOff>
      <xdr:row>38</xdr:row>
      <xdr:rowOff>21893</xdr:rowOff>
    </xdr:from>
    <xdr:ext cx="1183328" cy="535276"/>
    <xdr:pic>
      <xdr:nvPicPr>
        <xdr:cNvPr id="5" name="Imagem 4">
          <a:extLst>
            <a:ext uri="{FF2B5EF4-FFF2-40B4-BE49-F238E27FC236}">
              <a16:creationId xmlns:a16="http://schemas.microsoft.com/office/drawing/2014/main" id="{CC32FFF3-2F68-4BBC-8480-4105C9DD3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7592" y="21893"/>
          <a:ext cx="1183328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76</xdr:row>
      <xdr:rowOff>21893</xdr:rowOff>
    </xdr:from>
    <xdr:ext cx="1183328" cy="535276"/>
    <xdr:pic>
      <xdr:nvPicPr>
        <xdr:cNvPr id="8" name="Imagem 7">
          <a:extLst>
            <a:ext uri="{FF2B5EF4-FFF2-40B4-BE49-F238E27FC236}">
              <a16:creationId xmlns:a16="http://schemas.microsoft.com/office/drawing/2014/main" id="{898DC50F-3DBB-4DCC-AC79-930B0CB8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7592" y="7479968"/>
          <a:ext cx="1183328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114</xdr:row>
      <xdr:rowOff>21893</xdr:rowOff>
    </xdr:from>
    <xdr:ext cx="1183328" cy="535276"/>
    <xdr:pic>
      <xdr:nvPicPr>
        <xdr:cNvPr id="11" name="Imagem 10">
          <a:extLst>
            <a:ext uri="{FF2B5EF4-FFF2-40B4-BE49-F238E27FC236}">
              <a16:creationId xmlns:a16="http://schemas.microsoft.com/office/drawing/2014/main" id="{40F75271-DF78-4AA8-934F-D40A37E55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7592" y="14985668"/>
          <a:ext cx="1183328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152</xdr:row>
      <xdr:rowOff>21893</xdr:rowOff>
    </xdr:from>
    <xdr:ext cx="1183328" cy="535276"/>
    <xdr:pic>
      <xdr:nvPicPr>
        <xdr:cNvPr id="14" name="Imagem 13">
          <a:extLst>
            <a:ext uri="{FF2B5EF4-FFF2-40B4-BE49-F238E27FC236}">
              <a16:creationId xmlns:a16="http://schemas.microsoft.com/office/drawing/2014/main" id="{ED8CF1DD-90C3-4733-9838-75105239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7592" y="22491368"/>
          <a:ext cx="1183328" cy="53527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604217</xdr:colOff>
      <xdr:row>0</xdr:row>
      <xdr:rowOff>21893</xdr:rowOff>
    </xdr:from>
    <xdr:to>
      <xdr:col>10</xdr:col>
      <xdr:colOff>882670</xdr:colOff>
      <xdr:row>2</xdr:row>
      <xdr:rowOff>176169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283378-93F4-42FD-840F-9D04E1DA2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7092" y="21893"/>
          <a:ext cx="1100100" cy="535276"/>
        </a:xfrm>
        <a:prstGeom prst="rect">
          <a:avLst/>
        </a:prstGeom>
      </xdr:spPr>
    </xdr:pic>
    <xdr:clientData/>
  </xdr:twoCellAnchor>
  <xdr:oneCellAnchor>
    <xdr:from>
      <xdr:col>9</xdr:col>
      <xdr:colOff>604217</xdr:colOff>
      <xdr:row>39</xdr:row>
      <xdr:rowOff>21893</xdr:rowOff>
    </xdr:from>
    <xdr:ext cx="1100100" cy="535276"/>
    <xdr:pic>
      <xdr:nvPicPr>
        <xdr:cNvPr id="11" name="Imagem 10">
          <a:extLst>
            <a:ext uri="{FF2B5EF4-FFF2-40B4-BE49-F238E27FC236}">
              <a16:creationId xmlns:a16="http://schemas.microsoft.com/office/drawing/2014/main" id="{63F27879-1FDA-489A-A8AB-2C7AE2DF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1893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78</xdr:row>
      <xdr:rowOff>21893</xdr:rowOff>
    </xdr:from>
    <xdr:ext cx="1100100" cy="535276"/>
    <xdr:pic>
      <xdr:nvPicPr>
        <xdr:cNvPr id="14" name="Imagem 13">
          <a:extLst>
            <a:ext uri="{FF2B5EF4-FFF2-40B4-BE49-F238E27FC236}">
              <a16:creationId xmlns:a16="http://schemas.microsoft.com/office/drawing/2014/main" id="{13B71978-C19E-46CC-9A01-3E160F00E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7660943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117</xdr:row>
      <xdr:rowOff>21893</xdr:rowOff>
    </xdr:from>
    <xdr:ext cx="1100100" cy="535276"/>
    <xdr:pic>
      <xdr:nvPicPr>
        <xdr:cNvPr id="26" name="Imagem 25">
          <a:extLst>
            <a:ext uri="{FF2B5EF4-FFF2-40B4-BE49-F238E27FC236}">
              <a16:creationId xmlns:a16="http://schemas.microsoft.com/office/drawing/2014/main" id="{E17FC419-BC0E-4700-9A3F-B74651E5A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53095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156</xdr:row>
      <xdr:rowOff>21893</xdr:rowOff>
    </xdr:from>
    <xdr:ext cx="1100100" cy="535276"/>
    <xdr:pic>
      <xdr:nvPicPr>
        <xdr:cNvPr id="29" name="Imagem 28">
          <a:extLst>
            <a:ext uri="{FF2B5EF4-FFF2-40B4-BE49-F238E27FC236}">
              <a16:creationId xmlns:a16="http://schemas.microsoft.com/office/drawing/2014/main" id="{BC77DD93-12E9-46F6-B573-ABE4A969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9942" y="229485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195</xdr:row>
      <xdr:rowOff>21893</xdr:rowOff>
    </xdr:from>
    <xdr:ext cx="1100100" cy="535276"/>
    <xdr:pic>
      <xdr:nvPicPr>
        <xdr:cNvPr id="32" name="Imagem 31">
          <a:extLst>
            <a:ext uri="{FF2B5EF4-FFF2-40B4-BE49-F238E27FC236}">
              <a16:creationId xmlns:a16="http://schemas.microsoft.com/office/drawing/2014/main" id="{CD199F49-C6BE-43B1-B79E-BA9E471F4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09942" y="305876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234</xdr:row>
      <xdr:rowOff>21893</xdr:rowOff>
    </xdr:from>
    <xdr:ext cx="1100100" cy="535276"/>
    <xdr:pic>
      <xdr:nvPicPr>
        <xdr:cNvPr id="35" name="Imagem 34">
          <a:extLst>
            <a:ext uri="{FF2B5EF4-FFF2-40B4-BE49-F238E27FC236}">
              <a16:creationId xmlns:a16="http://schemas.microsoft.com/office/drawing/2014/main" id="{913AEAEA-E514-4D77-8409-281A79A8E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05876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273</xdr:row>
      <xdr:rowOff>21893</xdr:rowOff>
    </xdr:from>
    <xdr:ext cx="1100100" cy="535276"/>
    <xdr:pic>
      <xdr:nvPicPr>
        <xdr:cNvPr id="38" name="Imagem 37">
          <a:extLst>
            <a:ext uri="{FF2B5EF4-FFF2-40B4-BE49-F238E27FC236}">
              <a16:creationId xmlns:a16="http://schemas.microsoft.com/office/drawing/2014/main" id="{1638465F-9A30-4008-B87A-08E5A2FC7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82266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312</xdr:row>
      <xdr:rowOff>21893</xdr:rowOff>
    </xdr:from>
    <xdr:ext cx="1100100" cy="535276"/>
    <xdr:pic>
      <xdr:nvPicPr>
        <xdr:cNvPr id="41" name="Imagem 40">
          <a:extLst>
            <a:ext uri="{FF2B5EF4-FFF2-40B4-BE49-F238E27FC236}">
              <a16:creationId xmlns:a16="http://schemas.microsoft.com/office/drawing/2014/main" id="{CF87E626-8DB2-4363-9D85-D2A032F9C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458657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351</xdr:row>
      <xdr:rowOff>21893</xdr:rowOff>
    </xdr:from>
    <xdr:ext cx="1100100" cy="535276"/>
    <xdr:pic>
      <xdr:nvPicPr>
        <xdr:cNvPr id="47" name="Imagem 46">
          <a:extLst>
            <a:ext uri="{FF2B5EF4-FFF2-40B4-BE49-F238E27FC236}">
              <a16:creationId xmlns:a16="http://schemas.microsoft.com/office/drawing/2014/main" id="{3C306C56-BFF0-467C-8979-309B2DB60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535047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390</xdr:row>
      <xdr:rowOff>21893</xdr:rowOff>
    </xdr:from>
    <xdr:ext cx="1183328" cy="535276"/>
    <xdr:pic>
      <xdr:nvPicPr>
        <xdr:cNvPr id="53" name="Imagem 52">
          <a:extLst>
            <a:ext uri="{FF2B5EF4-FFF2-40B4-BE49-F238E27FC236}">
              <a16:creationId xmlns:a16="http://schemas.microsoft.com/office/drawing/2014/main" id="{2CE73901-4C46-45D5-AD16-53B70264A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1893"/>
          <a:ext cx="1183328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429</xdr:row>
      <xdr:rowOff>21893</xdr:rowOff>
    </xdr:from>
    <xdr:ext cx="1183328" cy="535276"/>
    <xdr:pic>
      <xdr:nvPicPr>
        <xdr:cNvPr id="56" name="Imagem 55">
          <a:extLst>
            <a:ext uri="{FF2B5EF4-FFF2-40B4-BE49-F238E27FC236}">
              <a16:creationId xmlns:a16="http://schemas.microsoft.com/office/drawing/2014/main" id="{BF7CE26D-864B-4C21-A8B9-0DE46F824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76421918"/>
          <a:ext cx="1183328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468</xdr:row>
      <xdr:rowOff>21893</xdr:rowOff>
    </xdr:from>
    <xdr:ext cx="1100100" cy="535276"/>
    <xdr:pic>
      <xdr:nvPicPr>
        <xdr:cNvPr id="59" name="Imagem 58">
          <a:extLst>
            <a:ext uri="{FF2B5EF4-FFF2-40B4-BE49-F238E27FC236}">
              <a16:creationId xmlns:a16="http://schemas.microsoft.com/office/drawing/2014/main" id="{580A73C5-06EA-4F76-89BF-7A885AD994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611438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507</xdr:row>
      <xdr:rowOff>21893</xdr:rowOff>
    </xdr:from>
    <xdr:ext cx="1100100" cy="535276"/>
    <xdr:pic>
      <xdr:nvPicPr>
        <xdr:cNvPr id="62" name="Imagem 61">
          <a:extLst>
            <a:ext uri="{FF2B5EF4-FFF2-40B4-BE49-F238E27FC236}">
              <a16:creationId xmlns:a16="http://schemas.microsoft.com/office/drawing/2014/main" id="{C0EDCF1C-DE7B-46AA-8D97-1732F7FAA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917000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545</xdr:row>
      <xdr:rowOff>21893</xdr:rowOff>
    </xdr:from>
    <xdr:ext cx="1100100" cy="535276"/>
    <xdr:pic>
      <xdr:nvPicPr>
        <xdr:cNvPr id="65" name="Imagem 64">
          <a:extLst>
            <a:ext uri="{FF2B5EF4-FFF2-40B4-BE49-F238E27FC236}">
              <a16:creationId xmlns:a16="http://schemas.microsoft.com/office/drawing/2014/main" id="{2F63A483-6704-4C2F-9328-023FC3BE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917000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584</xdr:row>
      <xdr:rowOff>21893</xdr:rowOff>
    </xdr:from>
    <xdr:ext cx="1100100" cy="535276"/>
    <xdr:pic>
      <xdr:nvPicPr>
        <xdr:cNvPr id="68" name="Imagem 67">
          <a:extLst>
            <a:ext uri="{FF2B5EF4-FFF2-40B4-BE49-F238E27FC236}">
              <a16:creationId xmlns:a16="http://schemas.microsoft.com/office/drawing/2014/main" id="{862240A5-F6C3-4F06-90AB-8F2958719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917000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662</xdr:row>
      <xdr:rowOff>21893</xdr:rowOff>
    </xdr:from>
    <xdr:ext cx="1100100" cy="535276"/>
    <xdr:pic>
      <xdr:nvPicPr>
        <xdr:cNvPr id="74" name="Imagem 73">
          <a:extLst>
            <a:ext uri="{FF2B5EF4-FFF2-40B4-BE49-F238E27FC236}">
              <a16:creationId xmlns:a16="http://schemas.microsoft.com/office/drawing/2014/main" id="{A1DE6610-0454-4F2E-A64E-1F4845B2C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22208593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701</xdr:row>
      <xdr:rowOff>21893</xdr:rowOff>
    </xdr:from>
    <xdr:ext cx="1100100" cy="535276"/>
    <xdr:pic>
      <xdr:nvPicPr>
        <xdr:cNvPr id="77" name="Imagem 76">
          <a:extLst>
            <a:ext uri="{FF2B5EF4-FFF2-40B4-BE49-F238E27FC236}">
              <a16:creationId xmlns:a16="http://schemas.microsoft.com/office/drawing/2014/main" id="{A1D345FA-FED8-47C0-953E-D53D99A59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298762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740</xdr:row>
      <xdr:rowOff>21893</xdr:rowOff>
    </xdr:from>
    <xdr:ext cx="1100100" cy="535276"/>
    <xdr:pic>
      <xdr:nvPicPr>
        <xdr:cNvPr id="80" name="Imagem 79">
          <a:extLst>
            <a:ext uri="{FF2B5EF4-FFF2-40B4-BE49-F238E27FC236}">
              <a16:creationId xmlns:a16="http://schemas.microsoft.com/office/drawing/2014/main" id="{E7B35E18-3932-4FFB-A565-AF7236188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375152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779</xdr:row>
      <xdr:rowOff>21893</xdr:rowOff>
    </xdr:from>
    <xdr:ext cx="1100100" cy="535276"/>
    <xdr:pic>
      <xdr:nvPicPr>
        <xdr:cNvPr id="83" name="Imagem 82">
          <a:extLst>
            <a:ext uri="{FF2B5EF4-FFF2-40B4-BE49-F238E27FC236}">
              <a16:creationId xmlns:a16="http://schemas.microsoft.com/office/drawing/2014/main" id="{B0D37C06-F04E-4719-8802-3CEF39395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451543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818</xdr:row>
      <xdr:rowOff>21893</xdr:rowOff>
    </xdr:from>
    <xdr:ext cx="1100100" cy="535276"/>
    <xdr:pic>
      <xdr:nvPicPr>
        <xdr:cNvPr id="86" name="Imagem 85">
          <a:extLst>
            <a:ext uri="{FF2B5EF4-FFF2-40B4-BE49-F238E27FC236}">
              <a16:creationId xmlns:a16="http://schemas.microsoft.com/office/drawing/2014/main" id="{775A11F9-366C-4DE6-BB7A-55DC04518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527933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857</xdr:row>
      <xdr:rowOff>21893</xdr:rowOff>
    </xdr:from>
    <xdr:ext cx="1100100" cy="535276"/>
    <xdr:pic>
      <xdr:nvPicPr>
        <xdr:cNvPr id="89" name="Imagem 88">
          <a:extLst>
            <a:ext uri="{FF2B5EF4-FFF2-40B4-BE49-F238E27FC236}">
              <a16:creationId xmlns:a16="http://schemas.microsoft.com/office/drawing/2014/main" id="{BE8C4A7E-DC33-41BE-9168-BDCB5A940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604324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896</xdr:row>
      <xdr:rowOff>21893</xdr:rowOff>
    </xdr:from>
    <xdr:ext cx="1100100" cy="535276"/>
    <xdr:pic>
      <xdr:nvPicPr>
        <xdr:cNvPr id="92" name="Imagem 91">
          <a:extLst>
            <a:ext uri="{FF2B5EF4-FFF2-40B4-BE49-F238E27FC236}">
              <a16:creationId xmlns:a16="http://schemas.microsoft.com/office/drawing/2014/main" id="{753412CF-BD91-4108-A7E0-5F05FC0DA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680714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935</xdr:row>
      <xdr:rowOff>21893</xdr:rowOff>
    </xdr:from>
    <xdr:ext cx="1100100" cy="535276"/>
    <xdr:pic>
      <xdr:nvPicPr>
        <xdr:cNvPr id="95" name="Imagem 94">
          <a:extLst>
            <a:ext uri="{FF2B5EF4-FFF2-40B4-BE49-F238E27FC236}">
              <a16:creationId xmlns:a16="http://schemas.microsoft.com/office/drawing/2014/main" id="{0ABBB073-C6FE-4F54-AD55-C60046077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757105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974</xdr:row>
      <xdr:rowOff>21893</xdr:rowOff>
    </xdr:from>
    <xdr:ext cx="1100100" cy="535276"/>
    <xdr:pic>
      <xdr:nvPicPr>
        <xdr:cNvPr id="98" name="Imagem 97">
          <a:extLst>
            <a:ext uri="{FF2B5EF4-FFF2-40B4-BE49-F238E27FC236}">
              <a16:creationId xmlns:a16="http://schemas.microsoft.com/office/drawing/2014/main" id="{EE54C48E-C987-444D-9F29-2979F7205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833495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1013</xdr:row>
      <xdr:rowOff>21893</xdr:rowOff>
    </xdr:from>
    <xdr:ext cx="1100100" cy="535276"/>
    <xdr:pic>
      <xdr:nvPicPr>
        <xdr:cNvPr id="101" name="Imagem 100">
          <a:extLst>
            <a:ext uri="{FF2B5EF4-FFF2-40B4-BE49-F238E27FC236}">
              <a16:creationId xmlns:a16="http://schemas.microsoft.com/office/drawing/2014/main" id="{8CF143E2-CC5E-48AB-9D42-80DD9B49F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909886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1052</xdr:row>
      <xdr:rowOff>21893</xdr:rowOff>
    </xdr:from>
    <xdr:ext cx="1100100" cy="535276"/>
    <xdr:pic>
      <xdr:nvPicPr>
        <xdr:cNvPr id="104" name="Imagem 103">
          <a:extLst>
            <a:ext uri="{FF2B5EF4-FFF2-40B4-BE49-F238E27FC236}">
              <a16:creationId xmlns:a16="http://schemas.microsoft.com/office/drawing/2014/main" id="{05C3C010-058E-40E0-8478-319B03CD8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986276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1091</xdr:row>
      <xdr:rowOff>21893</xdr:rowOff>
    </xdr:from>
    <xdr:ext cx="1100100" cy="535276"/>
    <xdr:pic>
      <xdr:nvPicPr>
        <xdr:cNvPr id="107" name="Imagem 106">
          <a:extLst>
            <a:ext uri="{FF2B5EF4-FFF2-40B4-BE49-F238E27FC236}">
              <a16:creationId xmlns:a16="http://schemas.microsoft.com/office/drawing/2014/main" id="{7559FFE4-1C78-4F73-8933-C407A41E8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062667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1130</xdr:row>
      <xdr:rowOff>21893</xdr:rowOff>
    </xdr:from>
    <xdr:ext cx="1100100" cy="535276"/>
    <xdr:pic>
      <xdr:nvPicPr>
        <xdr:cNvPr id="110" name="Imagem 109">
          <a:extLst>
            <a:ext uri="{FF2B5EF4-FFF2-40B4-BE49-F238E27FC236}">
              <a16:creationId xmlns:a16="http://schemas.microsoft.com/office/drawing/2014/main" id="{20C51A00-CE0C-4385-B515-3BDB44A24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139057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1169</xdr:row>
      <xdr:rowOff>21893</xdr:rowOff>
    </xdr:from>
    <xdr:ext cx="1100100" cy="535276"/>
    <xdr:pic>
      <xdr:nvPicPr>
        <xdr:cNvPr id="113" name="Imagem 112">
          <a:extLst>
            <a:ext uri="{FF2B5EF4-FFF2-40B4-BE49-F238E27FC236}">
              <a16:creationId xmlns:a16="http://schemas.microsoft.com/office/drawing/2014/main" id="{8DEFFA53-5E93-4058-9506-DBDB9D61D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215448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1208</xdr:row>
      <xdr:rowOff>21893</xdr:rowOff>
    </xdr:from>
    <xdr:ext cx="1100100" cy="535276"/>
    <xdr:pic>
      <xdr:nvPicPr>
        <xdr:cNvPr id="116" name="Imagem 115">
          <a:extLst>
            <a:ext uri="{FF2B5EF4-FFF2-40B4-BE49-F238E27FC236}">
              <a16:creationId xmlns:a16="http://schemas.microsoft.com/office/drawing/2014/main" id="{7C04A2E8-4894-4BA6-9E35-6C50FA9DA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291838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1247</xdr:row>
      <xdr:rowOff>21893</xdr:rowOff>
    </xdr:from>
    <xdr:ext cx="1100100" cy="535276"/>
    <xdr:pic>
      <xdr:nvPicPr>
        <xdr:cNvPr id="119" name="Imagem 118">
          <a:extLst>
            <a:ext uri="{FF2B5EF4-FFF2-40B4-BE49-F238E27FC236}">
              <a16:creationId xmlns:a16="http://schemas.microsoft.com/office/drawing/2014/main" id="{405E19BB-7836-48F5-BAE5-01CCDA27A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368229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1286</xdr:row>
      <xdr:rowOff>21893</xdr:rowOff>
    </xdr:from>
    <xdr:ext cx="1100100" cy="535276"/>
    <xdr:pic>
      <xdr:nvPicPr>
        <xdr:cNvPr id="122" name="Imagem 121">
          <a:extLst>
            <a:ext uri="{FF2B5EF4-FFF2-40B4-BE49-F238E27FC236}">
              <a16:creationId xmlns:a16="http://schemas.microsoft.com/office/drawing/2014/main" id="{707B33C2-FB1B-445C-81F1-C59177688A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444619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1325</xdr:row>
      <xdr:rowOff>21893</xdr:rowOff>
    </xdr:from>
    <xdr:ext cx="1100100" cy="535276"/>
    <xdr:pic>
      <xdr:nvPicPr>
        <xdr:cNvPr id="128" name="Imagem 127">
          <a:extLst>
            <a:ext uri="{FF2B5EF4-FFF2-40B4-BE49-F238E27FC236}">
              <a16:creationId xmlns:a16="http://schemas.microsoft.com/office/drawing/2014/main" id="{7ED334E2-E72B-4C85-B99E-C2DC381C3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1833495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1364</xdr:row>
      <xdr:rowOff>21893</xdr:rowOff>
    </xdr:from>
    <xdr:ext cx="1100100" cy="535276"/>
    <xdr:pic>
      <xdr:nvPicPr>
        <xdr:cNvPr id="131" name="Imagem 130">
          <a:extLst>
            <a:ext uri="{FF2B5EF4-FFF2-40B4-BE49-F238E27FC236}">
              <a16:creationId xmlns:a16="http://schemas.microsoft.com/office/drawing/2014/main" id="{FCF6B64C-3ACD-4872-B504-6F300A0A5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597400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1403</xdr:row>
      <xdr:rowOff>21893</xdr:rowOff>
    </xdr:from>
    <xdr:ext cx="1100100" cy="535276"/>
    <xdr:pic>
      <xdr:nvPicPr>
        <xdr:cNvPr id="134" name="Imagem 133">
          <a:extLst>
            <a:ext uri="{FF2B5EF4-FFF2-40B4-BE49-F238E27FC236}">
              <a16:creationId xmlns:a16="http://schemas.microsoft.com/office/drawing/2014/main" id="{226746BA-B4F0-478D-BB14-35E0276CB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673791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1442</xdr:row>
      <xdr:rowOff>21893</xdr:rowOff>
    </xdr:from>
    <xdr:ext cx="1100100" cy="535276"/>
    <xdr:pic>
      <xdr:nvPicPr>
        <xdr:cNvPr id="137" name="Imagem 136">
          <a:extLst>
            <a:ext uri="{FF2B5EF4-FFF2-40B4-BE49-F238E27FC236}">
              <a16:creationId xmlns:a16="http://schemas.microsoft.com/office/drawing/2014/main" id="{1CCC3D4D-9807-42D9-8FE6-193D2DF5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750181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1481</xdr:row>
      <xdr:rowOff>21893</xdr:rowOff>
    </xdr:from>
    <xdr:ext cx="1100100" cy="535276"/>
    <xdr:pic>
      <xdr:nvPicPr>
        <xdr:cNvPr id="140" name="Imagem 139">
          <a:extLst>
            <a:ext uri="{FF2B5EF4-FFF2-40B4-BE49-F238E27FC236}">
              <a16:creationId xmlns:a16="http://schemas.microsoft.com/office/drawing/2014/main" id="{FE4D43DF-2E47-44D2-90A0-DB5F4E4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826572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1520</xdr:row>
      <xdr:rowOff>21893</xdr:rowOff>
    </xdr:from>
    <xdr:ext cx="1100100" cy="535276"/>
    <xdr:pic>
      <xdr:nvPicPr>
        <xdr:cNvPr id="143" name="Imagem 142">
          <a:extLst>
            <a:ext uri="{FF2B5EF4-FFF2-40B4-BE49-F238E27FC236}">
              <a16:creationId xmlns:a16="http://schemas.microsoft.com/office/drawing/2014/main" id="{7457F586-760D-46FC-98A8-B3EE2D84A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902962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1559</xdr:row>
      <xdr:rowOff>21893</xdr:rowOff>
    </xdr:from>
    <xdr:ext cx="1100100" cy="535276"/>
    <xdr:pic>
      <xdr:nvPicPr>
        <xdr:cNvPr id="146" name="Imagem 145">
          <a:extLst>
            <a:ext uri="{FF2B5EF4-FFF2-40B4-BE49-F238E27FC236}">
              <a16:creationId xmlns:a16="http://schemas.microsoft.com/office/drawing/2014/main" id="{E13F92F0-3D35-4537-A54B-673DEAFCC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979353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1598</xdr:row>
      <xdr:rowOff>21893</xdr:rowOff>
    </xdr:from>
    <xdr:ext cx="1100100" cy="535276"/>
    <xdr:pic>
      <xdr:nvPicPr>
        <xdr:cNvPr id="149" name="Imagem 148">
          <a:extLst>
            <a:ext uri="{FF2B5EF4-FFF2-40B4-BE49-F238E27FC236}">
              <a16:creationId xmlns:a16="http://schemas.microsoft.com/office/drawing/2014/main" id="{62463A7B-6EE6-4883-B72B-5B97D1111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055743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1598</xdr:row>
      <xdr:rowOff>21893</xdr:rowOff>
    </xdr:from>
    <xdr:ext cx="1100100" cy="535276"/>
    <xdr:pic>
      <xdr:nvPicPr>
        <xdr:cNvPr id="152" name="Imagem 151">
          <a:extLst>
            <a:ext uri="{FF2B5EF4-FFF2-40B4-BE49-F238E27FC236}">
              <a16:creationId xmlns:a16="http://schemas.microsoft.com/office/drawing/2014/main" id="{8E98E8EA-11E0-47B8-AC55-13FAFDC2C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2368229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1637</xdr:row>
      <xdr:rowOff>21893</xdr:rowOff>
    </xdr:from>
    <xdr:ext cx="1100100" cy="535276"/>
    <xdr:pic>
      <xdr:nvPicPr>
        <xdr:cNvPr id="158" name="Imagem 157">
          <a:extLst>
            <a:ext uri="{FF2B5EF4-FFF2-40B4-BE49-F238E27FC236}">
              <a16:creationId xmlns:a16="http://schemas.microsoft.com/office/drawing/2014/main" id="{528F21E9-278F-4621-80A2-819E12253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132134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1637</xdr:row>
      <xdr:rowOff>21893</xdr:rowOff>
    </xdr:from>
    <xdr:ext cx="1100100" cy="535276"/>
    <xdr:pic>
      <xdr:nvPicPr>
        <xdr:cNvPr id="161" name="Imagem 160">
          <a:extLst>
            <a:ext uri="{FF2B5EF4-FFF2-40B4-BE49-F238E27FC236}">
              <a16:creationId xmlns:a16="http://schemas.microsoft.com/office/drawing/2014/main" id="{56098937-AA89-4C1A-963E-8288A6248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132134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1676</xdr:row>
      <xdr:rowOff>21893</xdr:rowOff>
    </xdr:from>
    <xdr:ext cx="1100100" cy="535276"/>
    <xdr:pic>
      <xdr:nvPicPr>
        <xdr:cNvPr id="164" name="Imagem 163">
          <a:extLst>
            <a:ext uri="{FF2B5EF4-FFF2-40B4-BE49-F238E27FC236}">
              <a16:creationId xmlns:a16="http://schemas.microsoft.com/office/drawing/2014/main" id="{F6AEF489-ACB9-4C8B-B23E-12767F85F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132134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1676</xdr:row>
      <xdr:rowOff>21893</xdr:rowOff>
    </xdr:from>
    <xdr:ext cx="1100100" cy="535276"/>
    <xdr:pic>
      <xdr:nvPicPr>
        <xdr:cNvPr id="167" name="Imagem 166">
          <a:extLst>
            <a:ext uri="{FF2B5EF4-FFF2-40B4-BE49-F238E27FC236}">
              <a16:creationId xmlns:a16="http://schemas.microsoft.com/office/drawing/2014/main" id="{9D7CE855-21F0-4BE2-9A35-7745CCAC0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132134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1715</xdr:row>
      <xdr:rowOff>21893</xdr:rowOff>
    </xdr:from>
    <xdr:ext cx="1100100" cy="535276"/>
    <xdr:pic>
      <xdr:nvPicPr>
        <xdr:cNvPr id="170" name="Imagem 169">
          <a:extLst>
            <a:ext uri="{FF2B5EF4-FFF2-40B4-BE49-F238E27FC236}">
              <a16:creationId xmlns:a16="http://schemas.microsoft.com/office/drawing/2014/main" id="{2AA639D8-A1C6-48A4-A0FC-1FFAD8A83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208524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1715</xdr:row>
      <xdr:rowOff>21893</xdr:rowOff>
    </xdr:from>
    <xdr:ext cx="1100100" cy="535276"/>
    <xdr:pic>
      <xdr:nvPicPr>
        <xdr:cNvPr id="173" name="Imagem 172">
          <a:extLst>
            <a:ext uri="{FF2B5EF4-FFF2-40B4-BE49-F238E27FC236}">
              <a16:creationId xmlns:a16="http://schemas.microsoft.com/office/drawing/2014/main" id="{2C2F4470-00C8-4717-86A4-0B7BE7697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208524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1754</xdr:row>
      <xdr:rowOff>21893</xdr:rowOff>
    </xdr:from>
    <xdr:ext cx="1100100" cy="535276"/>
    <xdr:pic>
      <xdr:nvPicPr>
        <xdr:cNvPr id="176" name="Imagem 175">
          <a:extLst>
            <a:ext uri="{FF2B5EF4-FFF2-40B4-BE49-F238E27FC236}">
              <a16:creationId xmlns:a16="http://schemas.microsoft.com/office/drawing/2014/main" id="{73C63E11-9023-4888-A9FF-B9B7D7BCB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361305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1754</xdr:row>
      <xdr:rowOff>21893</xdr:rowOff>
    </xdr:from>
    <xdr:ext cx="1100100" cy="535276"/>
    <xdr:pic>
      <xdr:nvPicPr>
        <xdr:cNvPr id="179" name="Imagem 178">
          <a:extLst>
            <a:ext uri="{FF2B5EF4-FFF2-40B4-BE49-F238E27FC236}">
              <a16:creationId xmlns:a16="http://schemas.microsoft.com/office/drawing/2014/main" id="{01F01331-F40D-4746-B373-F6A2AC06B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361305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1793</xdr:row>
      <xdr:rowOff>21893</xdr:rowOff>
    </xdr:from>
    <xdr:ext cx="1100100" cy="535276"/>
    <xdr:pic>
      <xdr:nvPicPr>
        <xdr:cNvPr id="182" name="Imagem 181">
          <a:extLst>
            <a:ext uri="{FF2B5EF4-FFF2-40B4-BE49-F238E27FC236}">
              <a16:creationId xmlns:a16="http://schemas.microsoft.com/office/drawing/2014/main" id="{EA4EE578-82B8-477A-8598-C00DD313C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437696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1793</xdr:row>
      <xdr:rowOff>21893</xdr:rowOff>
    </xdr:from>
    <xdr:ext cx="1100100" cy="535276"/>
    <xdr:pic>
      <xdr:nvPicPr>
        <xdr:cNvPr id="185" name="Imagem 184">
          <a:extLst>
            <a:ext uri="{FF2B5EF4-FFF2-40B4-BE49-F238E27FC236}">
              <a16:creationId xmlns:a16="http://schemas.microsoft.com/office/drawing/2014/main" id="{ABD3F72E-0ADE-46B2-B9E0-8D4A905C3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437696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1832</xdr:row>
      <xdr:rowOff>21893</xdr:rowOff>
    </xdr:from>
    <xdr:ext cx="1100100" cy="535276"/>
    <xdr:pic>
      <xdr:nvPicPr>
        <xdr:cNvPr id="188" name="Imagem 187">
          <a:extLst>
            <a:ext uri="{FF2B5EF4-FFF2-40B4-BE49-F238E27FC236}">
              <a16:creationId xmlns:a16="http://schemas.microsoft.com/office/drawing/2014/main" id="{8F3BB9B7-7478-464B-8E22-BC23467B4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437696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1832</xdr:row>
      <xdr:rowOff>21893</xdr:rowOff>
    </xdr:from>
    <xdr:ext cx="1100100" cy="535276"/>
    <xdr:pic>
      <xdr:nvPicPr>
        <xdr:cNvPr id="191" name="Imagem 190">
          <a:extLst>
            <a:ext uri="{FF2B5EF4-FFF2-40B4-BE49-F238E27FC236}">
              <a16:creationId xmlns:a16="http://schemas.microsoft.com/office/drawing/2014/main" id="{D8A7AEDB-3FC3-4278-AB06-0BE368300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437696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1871</xdr:row>
      <xdr:rowOff>21893</xdr:rowOff>
    </xdr:from>
    <xdr:ext cx="1100100" cy="535276"/>
    <xdr:pic>
      <xdr:nvPicPr>
        <xdr:cNvPr id="194" name="Imagem 193">
          <a:extLst>
            <a:ext uri="{FF2B5EF4-FFF2-40B4-BE49-F238E27FC236}">
              <a16:creationId xmlns:a16="http://schemas.microsoft.com/office/drawing/2014/main" id="{DBCC1DC5-235C-4061-BED0-531780A6D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590477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1871</xdr:row>
      <xdr:rowOff>21893</xdr:rowOff>
    </xdr:from>
    <xdr:ext cx="1100100" cy="535276"/>
    <xdr:pic>
      <xdr:nvPicPr>
        <xdr:cNvPr id="197" name="Imagem 196">
          <a:extLst>
            <a:ext uri="{FF2B5EF4-FFF2-40B4-BE49-F238E27FC236}">
              <a16:creationId xmlns:a16="http://schemas.microsoft.com/office/drawing/2014/main" id="{7A0428BA-F354-4205-AD05-84592C8FD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590477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1910</xdr:row>
      <xdr:rowOff>21893</xdr:rowOff>
    </xdr:from>
    <xdr:ext cx="1100100" cy="535276"/>
    <xdr:pic>
      <xdr:nvPicPr>
        <xdr:cNvPr id="200" name="Imagem 199">
          <a:extLst>
            <a:ext uri="{FF2B5EF4-FFF2-40B4-BE49-F238E27FC236}">
              <a16:creationId xmlns:a16="http://schemas.microsoft.com/office/drawing/2014/main" id="{0AA1C6D9-A6FF-46A5-92B0-DAE4CD362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132134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1910</xdr:row>
      <xdr:rowOff>21893</xdr:rowOff>
    </xdr:from>
    <xdr:ext cx="1100100" cy="535276"/>
    <xdr:pic>
      <xdr:nvPicPr>
        <xdr:cNvPr id="203" name="Imagem 202">
          <a:extLst>
            <a:ext uri="{FF2B5EF4-FFF2-40B4-BE49-F238E27FC236}">
              <a16:creationId xmlns:a16="http://schemas.microsoft.com/office/drawing/2014/main" id="{B235FE62-B95F-4378-AEDA-6BFADC221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132134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1949</xdr:row>
      <xdr:rowOff>21893</xdr:rowOff>
    </xdr:from>
    <xdr:ext cx="1100100" cy="535276"/>
    <xdr:pic>
      <xdr:nvPicPr>
        <xdr:cNvPr id="206" name="Imagem 205">
          <a:extLst>
            <a:ext uri="{FF2B5EF4-FFF2-40B4-BE49-F238E27FC236}">
              <a16:creationId xmlns:a16="http://schemas.microsoft.com/office/drawing/2014/main" id="{B4722D4B-63E6-4AF1-BE3E-2E6A96455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208524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1949</xdr:row>
      <xdr:rowOff>21893</xdr:rowOff>
    </xdr:from>
    <xdr:ext cx="1100100" cy="535276"/>
    <xdr:pic>
      <xdr:nvPicPr>
        <xdr:cNvPr id="209" name="Imagem 208">
          <a:extLst>
            <a:ext uri="{FF2B5EF4-FFF2-40B4-BE49-F238E27FC236}">
              <a16:creationId xmlns:a16="http://schemas.microsoft.com/office/drawing/2014/main" id="{0D720662-039C-4278-A804-3F2A31520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208524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1988</xdr:row>
      <xdr:rowOff>21893</xdr:rowOff>
    </xdr:from>
    <xdr:ext cx="1100100" cy="535276"/>
    <xdr:pic>
      <xdr:nvPicPr>
        <xdr:cNvPr id="212" name="Imagem 211">
          <a:extLst>
            <a:ext uri="{FF2B5EF4-FFF2-40B4-BE49-F238E27FC236}">
              <a16:creationId xmlns:a16="http://schemas.microsoft.com/office/drawing/2014/main" id="{2CC074FF-D11F-4AB1-A691-848B86118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284915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1988</xdr:row>
      <xdr:rowOff>21893</xdr:rowOff>
    </xdr:from>
    <xdr:ext cx="1100100" cy="535276"/>
    <xdr:pic>
      <xdr:nvPicPr>
        <xdr:cNvPr id="215" name="Imagem 214">
          <a:extLst>
            <a:ext uri="{FF2B5EF4-FFF2-40B4-BE49-F238E27FC236}">
              <a16:creationId xmlns:a16="http://schemas.microsoft.com/office/drawing/2014/main" id="{ADDB297C-EAEF-4141-A4F8-12C3D7101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284915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2027</xdr:row>
      <xdr:rowOff>21893</xdr:rowOff>
    </xdr:from>
    <xdr:ext cx="1100100" cy="535276"/>
    <xdr:pic>
      <xdr:nvPicPr>
        <xdr:cNvPr id="218" name="Imagem 217">
          <a:extLst>
            <a:ext uri="{FF2B5EF4-FFF2-40B4-BE49-F238E27FC236}">
              <a16:creationId xmlns:a16="http://schemas.microsoft.com/office/drawing/2014/main" id="{E5EDD9ED-E540-4003-BD2E-64CF375C3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361305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2027</xdr:row>
      <xdr:rowOff>21893</xdr:rowOff>
    </xdr:from>
    <xdr:ext cx="1100100" cy="535276"/>
    <xdr:pic>
      <xdr:nvPicPr>
        <xdr:cNvPr id="221" name="Imagem 220">
          <a:extLst>
            <a:ext uri="{FF2B5EF4-FFF2-40B4-BE49-F238E27FC236}">
              <a16:creationId xmlns:a16="http://schemas.microsoft.com/office/drawing/2014/main" id="{86C4AA75-0B2C-44B3-B926-586AFA3AF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361305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2066</xdr:row>
      <xdr:rowOff>21893</xdr:rowOff>
    </xdr:from>
    <xdr:ext cx="1100100" cy="535276"/>
    <xdr:pic>
      <xdr:nvPicPr>
        <xdr:cNvPr id="224" name="Imagem 223">
          <a:extLst>
            <a:ext uri="{FF2B5EF4-FFF2-40B4-BE49-F238E27FC236}">
              <a16:creationId xmlns:a16="http://schemas.microsoft.com/office/drawing/2014/main" id="{B36820C6-C356-4606-B32E-DADAD5264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437696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2066</xdr:row>
      <xdr:rowOff>21893</xdr:rowOff>
    </xdr:from>
    <xdr:ext cx="1100100" cy="535276"/>
    <xdr:pic>
      <xdr:nvPicPr>
        <xdr:cNvPr id="227" name="Imagem 226">
          <a:extLst>
            <a:ext uri="{FF2B5EF4-FFF2-40B4-BE49-F238E27FC236}">
              <a16:creationId xmlns:a16="http://schemas.microsoft.com/office/drawing/2014/main" id="{667B5E2D-4378-483F-8168-2E048CF6E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437696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2105</xdr:row>
      <xdr:rowOff>21893</xdr:rowOff>
    </xdr:from>
    <xdr:ext cx="1100100" cy="535276"/>
    <xdr:pic>
      <xdr:nvPicPr>
        <xdr:cNvPr id="230" name="Imagem 229">
          <a:extLst>
            <a:ext uri="{FF2B5EF4-FFF2-40B4-BE49-F238E27FC236}">
              <a16:creationId xmlns:a16="http://schemas.microsoft.com/office/drawing/2014/main" id="{4B2D9CBD-97E4-4C1F-8013-B23335D8F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514086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2105</xdr:row>
      <xdr:rowOff>21893</xdr:rowOff>
    </xdr:from>
    <xdr:ext cx="1100100" cy="535276"/>
    <xdr:pic>
      <xdr:nvPicPr>
        <xdr:cNvPr id="233" name="Imagem 232">
          <a:extLst>
            <a:ext uri="{FF2B5EF4-FFF2-40B4-BE49-F238E27FC236}">
              <a16:creationId xmlns:a16="http://schemas.microsoft.com/office/drawing/2014/main" id="{83C0F83C-207A-492F-A117-1B110F27D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514086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2144</xdr:row>
      <xdr:rowOff>21893</xdr:rowOff>
    </xdr:from>
    <xdr:ext cx="1100100" cy="535276"/>
    <xdr:pic>
      <xdr:nvPicPr>
        <xdr:cNvPr id="236" name="Imagem 235">
          <a:extLst>
            <a:ext uri="{FF2B5EF4-FFF2-40B4-BE49-F238E27FC236}">
              <a16:creationId xmlns:a16="http://schemas.microsoft.com/office/drawing/2014/main" id="{4FA1DB63-D7CA-4C27-8454-EACE43ED2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590477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2144</xdr:row>
      <xdr:rowOff>21893</xdr:rowOff>
    </xdr:from>
    <xdr:ext cx="1100100" cy="535276"/>
    <xdr:pic>
      <xdr:nvPicPr>
        <xdr:cNvPr id="239" name="Imagem 238">
          <a:extLst>
            <a:ext uri="{FF2B5EF4-FFF2-40B4-BE49-F238E27FC236}">
              <a16:creationId xmlns:a16="http://schemas.microsoft.com/office/drawing/2014/main" id="{C86EB141-4C73-4B77-9C72-109537824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5904771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2183</xdr:row>
      <xdr:rowOff>21893</xdr:rowOff>
    </xdr:from>
    <xdr:ext cx="1100100" cy="535276"/>
    <xdr:pic>
      <xdr:nvPicPr>
        <xdr:cNvPr id="242" name="Imagem 241">
          <a:extLst>
            <a:ext uri="{FF2B5EF4-FFF2-40B4-BE49-F238E27FC236}">
              <a16:creationId xmlns:a16="http://schemas.microsoft.com/office/drawing/2014/main" id="{3A7EBBE6-56FA-45B3-9F70-C46D12059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66686768"/>
          <a:ext cx="1100100" cy="535276"/>
        </a:xfrm>
        <a:prstGeom prst="rect">
          <a:avLst/>
        </a:prstGeom>
      </xdr:spPr>
    </xdr:pic>
    <xdr:clientData/>
  </xdr:oneCellAnchor>
  <xdr:oneCellAnchor>
    <xdr:from>
      <xdr:col>9</xdr:col>
      <xdr:colOff>604217</xdr:colOff>
      <xdr:row>2183</xdr:row>
      <xdr:rowOff>21893</xdr:rowOff>
    </xdr:from>
    <xdr:ext cx="1100100" cy="535276"/>
    <xdr:pic>
      <xdr:nvPicPr>
        <xdr:cNvPr id="245" name="Imagem 244">
          <a:extLst>
            <a:ext uri="{FF2B5EF4-FFF2-40B4-BE49-F238E27FC236}">
              <a16:creationId xmlns:a16="http://schemas.microsoft.com/office/drawing/2014/main" id="{339A2C4E-5F36-484F-92D6-F15F818E5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8517" y="366686768"/>
          <a:ext cx="1100100" cy="5352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K167"/>
  <sheetViews>
    <sheetView view="pageBreakPreview" topLeftCell="A10" zoomScale="90" zoomScaleNormal="145" zoomScaleSheetLayoutView="90" zoomScalePageLayoutView="85" workbookViewId="0">
      <selection sqref="A1:G3"/>
    </sheetView>
  </sheetViews>
  <sheetFormatPr defaultRowHeight="14.4" x14ac:dyDescent="0.3"/>
  <cols>
    <col min="1" max="1" width="9.109375" style="73"/>
    <col min="2" max="2" width="22.5546875" customWidth="1"/>
    <col min="4" max="4" width="5.88671875" customWidth="1"/>
    <col min="5" max="5" width="18" customWidth="1"/>
    <col min="6" max="6" width="11.6640625" customWidth="1"/>
    <col min="7" max="7" width="11.109375" style="18" customWidth="1"/>
    <col min="8" max="8" width="12.109375" style="1" bestFit="1" customWidth="1"/>
    <col min="9" max="9" width="12.109375" style="18" bestFit="1" customWidth="1"/>
    <col min="10" max="10" width="13.33203125" bestFit="1" customWidth="1"/>
    <col min="11" max="11" width="14" style="1" customWidth="1"/>
  </cols>
  <sheetData>
    <row r="1" spans="1:11" ht="15" customHeight="1" x14ac:dyDescent="0.3">
      <c r="A1" s="104" t="s">
        <v>344</v>
      </c>
      <c r="B1" s="105"/>
      <c r="C1" s="105"/>
      <c r="D1" s="105"/>
      <c r="E1" s="105"/>
      <c r="F1" s="105"/>
      <c r="G1" s="106"/>
      <c r="H1" s="8"/>
      <c r="I1" s="60"/>
    </row>
    <row r="2" spans="1:11" x14ac:dyDescent="0.3">
      <c r="A2" s="107"/>
      <c r="B2" s="108"/>
      <c r="C2" s="108"/>
      <c r="D2" s="108"/>
      <c r="E2" s="108"/>
      <c r="F2" s="108"/>
      <c r="G2" s="109"/>
      <c r="H2" s="8"/>
      <c r="I2" s="60"/>
    </row>
    <row r="3" spans="1:11" ht="15" thickBot="1" x14ac:dyDescent="0.35">
      <c r="A3" s="110"/>
      <c r="B3" s="111"/>
      <c r="C3" s="111"/>
      <c r="D3" s="111"/>
      <c r="E3" s="111"/>
      <c r="F3" s="111"/>
      <c r="G3" s="112"/>
      <c r="H3" s="9"/>
      <c r="I3" s="61"/>
      <c r="J3" s="6"/>
      <c r="K3" s="65"/>
    </row>
    <row r="4" spans="1:11" ht="15" thickBot="1" x14ac:dyDescent="0.35">
      <c r="A4" s="59"/>
      <c r="B4" s="5"/>
      <c r="C4" s="5"/>
      <c r="D4" s="5"/>
      <c r="E4" s="5"/>
      <c r="F4" s="5"/>
      <c r="G4" s="16"/>
      <c r="H4" s="10"/>
      <c r="I4" s="16"/>
    </row>
    <row r="5" spans="1:11" ht="15" thickBot="1" x14ac:dyDescent="0.35">
      <c r="A5" s="113"/>
      <c r="B5" s="114"/>
      <c r="C5" s="114"/>
      <c r="D5" s="114"/>
      <c r="E5" s="72"/>
      <c r="F5" s="114"/>
      <c r="G5" s="114"/>
      <c r="H5" s="71"/>
      <c r="I5" s="115"/>
      <c r="J5" s="115"/>
      <c r="K5" s="116"/>
    </row>
    <row r="6" spans="1:11" ht="16.2" thickBot="1" x14ac:dyDescent="0.35">
      <c r="A6" s="27"/>
      <c r="B6" s="28"/>
      <c r="C6" s="28"/>
      <c r="D6" s="28"/>
      <c r="E6" s="29"/>
      <c r="F6" s="5"/>
      <c r="G6" s="30"/>
      <c r="H6" s="10"/>
      <c r="I6" s="16"/>
      <c r="J6" s="5"/>
      <c r="K6" s="10"/>
    </row>
    <row r="7" spans="1:11" ht="15" customHeight="1" x14ac:dyDescent="0.3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</row>
    <row r="8" spans="1:11" x14ac:dyDescent="0.3">
      <c r="A8" s="102" t="s">
        <v>258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</row>
    <row r="9" spans="1:11" ht="15" customHeight="1" x14ac:dyDescent="0.3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</row>
    <row r="10" spans="1:11" ht="15" customHeight="1" x14ac:dyDescent="0.3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</row>
    <row r="11" spans="1:11" ht="15" customHeight="1" thickBot="1" x14ac:dyDescent="0.35">
      <c r="A11" s="78"/>
      <c r="B11" s="78"/>
      <c r="C11" s="78"/>
      <c r="D11" s="78"/>
      <c r="E11" s="78"/>
      <c r="F11" s="78"/>
      <c r="G11" s="78"/>
      <c r="H11" s="78"/>
      <c r="I11" s="78"/>
      <c r="J11" s="78"/>
      <c r="K11" s="78"/>
    </row>
    <row r="12" spans="1:11" x14ac:dyDescent="0.3">
      <c r="A12" s="98" t="s">
        <v>261</v>
      </c>
      <c r="B12" s="99"/>
      <c r="C12" s="99"/>
      <c r="D12" s="99"/>
      <c r="E12" s="99"/>
      <c r="F12" s="99"/>
      <c r="G12" s="99"/>
      <c r="H12" s="99"/>
      <c r="I12" s="99"/>
      <c r="J12" s="99"/>
      <c r="K12" s="100"/>
    </row>
    <row r="13" spans="1:11" ht="15" customHeight="1" x14ac:dyDescent="0.3">
      <c r="A13" s="101" t="s">
        <v>259</v>
      </c>
      <c r="B13" s="102"/>
      <c r="C13" s="102"/>
      <c r="D13" s="102"/>
      <c r="E13" s="102"/>
      <c r="F13" s="102"/>
      <c r="G13" s="102"/>
      <c r="H13" s="102"/>
      <c r="I13" s="102"/>
      <c r="J13" s="102"/>
      <c r="K13" s="103"/>
    </row>
    <row r="14" spans="1:11" x14ac:dyDescent="0.3">
      <c r="A14" s="101"/>
      <c r="B14" s="102"/>
      <c r="C14" s="102"/>
      <c r="D14" s="102"/>
      <c r="E14" s="102"/>
      <c r="F14" s="102"/>
      <c r="G14" s="102"/>
      <c r="H14" s="102"/>
      <c r="I14" s="102"/>
      <c r="J14" s="102"/>
      <c r="K14" s="103"/>
    </row>
    <row r="15" spans="1:11" ht="15" customHeight="1" x14ac:dyDescent="0.3">
      <c r="A15" s="101" t="s">
        <v>260</v>
      </c>
      <c r="B15" s="102"/>
      <c r="C15" s="102"/>
      <c r="D15" s="102"/>
      <c r="E15" s="102"/>
      <c r="F15" s="102"/>
      <c r="G15" s="102"/>
      <c r="H15" s="102"/>
      <c r="I15" s="102"/>
      <c r="J15" s="102"/>
      <c r="K15" s="103"/>
    </row>
    <row r="16" spans="1:11" ht="15" thickBot="1" x14ac:dyDescent="0.35">
      <c r="A16" s="117"/>
      <c r="B16" s="118"/>
      <c r="C16" s="118"/>
      <c r="D16" s="118"/>
      <c r="E16" s="118"/>
      <c r="F16" s="118"/>
      <c r="G16" s="118"/>
      <c r="H16" s="118"/>
      <c r="I16" s="118"/>
      <c r="J16" s="118"/>
      <c r="K16" s="119"/>
    </row>
    <row r="17" spans="1:11" ht="15" customHeight="1" thickBot="1" x14ac:dyDescent="0.35">
      <c r="A17" s="76"/>
      <c r="B17" s="76"/>
      <c r="C17" s="76"/>
      <c r="D17" s="76"/>
      <c r="E17" s="76"/>
      <c r="F17" s="76"/>
      <c r="G17" s="76"/>
      <c r="H17" s="76"/>
      <c r="I17" s="76"/>
      <c r="J17" s="76"/>
      <c r="K17" s="76"/>
    </row>
    <row r="18" spans="1:11" x14ac:dyDescent="0.3">
      <c r="A18" s="98" t="s">
        <v>262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</row>
    <row r="19" spans="1:11" ht="15" customHeight="1" x14ac:dyDescent="0.3">
      <c r="A19" s="101" t="s">
        <v>342</v>
      </c>
      <c r="B19" s="102"/>
      <c r="C19" s="102"/>
      <c r="D19" s="102"/>
      <c r="E19" s="102"/>
      <c r="F19" s="102"/>
      <c r="G19" s="102"/>
      <c r="H19" s="102"/>
      <c r="I19" s="102"/>
      <c r="J19" s="102"/>
      <c r="K19" s="103"/>
    </row>
    <row r="20" spans="1:11" x14ac:dyDescent="0.3">
      <c r="A20" s="101"/>
      <c r="B20" s="102"/>
      <c r="C20" s="102"/>
      <c r="D20" s="102"/>
      <c r="E20" s="102"/>
      <c r="F20" s="102"/>
      <c r="G20" s="102"/>
      <c r="H20" s="102"/>
      <c r="I20" s="102"/>
      <c r="J20" s="102"/>
      <c r="K20" s="103"/>
    </row>
    <row r="21" spans="1:11" ht="15" customHeight="1" x14ac:dyDescent="0.3"/>
    <row r="22" spans="1:11" x14ac:dyDescent="0.3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</row>
    <row r="23" spans="1:11" ht="15" customHeight="1" x14ac:dyDescent="0.3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</row>
    <row r="24" spans="1:11" x14ac:dyDescent="0.3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</row>
    <row r="25" spans="1:11" ht="15" customHeight="1" x14ac:dyDescent="0.3"/>
    <row r="27" spans="1:11" ht="15" customHeight="1" x14ac:dyDescent="0.3"/>
    <row r="29" spans="1:11" ht="15" customHeight="1" x14ac:dyDescent="0.3"/>
    <row r="31" spans="1:11" ht="15" customHeight="1" x14ac:dyDescent="0.3"/>
    <row r="39" ht="15" customHeight="1" x14ac:dyDescent="0.3"/>
    <row r="41" ht="15" customHeight="1" x14ac:dyDescent="0.3"/>
    <row r="43" ht="15" customHeight="1" x14ac:dyDescent="0.3"/>
    <row r="45" ht="15" customHeight="1" x14ac:dyDescent="0.3"/>
    <row r="47" ht="15" customHeight="1" x14ac:dyDescent="0.3"/>
    <row r="49" ht="15" customHeight="1" x14ac:dyDescent="0.3"/>
    <row r="51" ht="15" customHeight="1" x14ac:dyDescent="0.3"/>
    <row r="53" ht="15" customHeight="1" x14ac:dyDescent="0.3"/>
    <row r="69" ht="15" customHeight="1" x14ac:dyDescent="0.3"/>
    <row r="77" ht="15" customHeight="1" x14ac:dyDescent="0.3"/>
    <row r="79" ht="15" customHeight="1" x14ac:dyDescent="0.3"/>
    <row r="81" ht="15" customHeight="1" x14ac:dyDescent="0.3"/>
    <row r="83" ht="15" customHeight="1" x14ac:dyDescent="0.3"/>
    <row r="85" ht="15" customHeight="1" x14ac:dyDescent="0.3"/>
    <row r="87" ht="15" customHeight="1" x14ac:dyDescent="0.3"/>
    <row r="89" ht="15" customHeight="1" x14ac:dyDescent="0.3"/>
    <row r="91" ht="15" customHeight="1" x14ac:dyDescent="0.3"/>
    <row r="93" ht="15" customHeight="1" x14ac:dyDescent="0.3"/>
    <row r="95" ht="15" customHeight="1" x14ac:dyDescent="0.3"/>
    <row r="97" ht="15" customHeight="1" x14ac:dyDescent="0.3"/>
    <row r="99" ht="15" customHeight="1" x14ac:dyDescent="0.3"/>
    <row r="101" ht="15" customHeight="1" x14ac:dyDescent="0.3"/>
    <row r="103" ht="15" customHeight="1" x14ac:dyDescent="0.3"/>
    <row r="107" ht="15" customHeight="1" x14ac:dyDescent="0.3"/>
    <row r="115" ht="15" customHeight="1" x14ac:dyDescent="0.3"/>
    <row r="117" ht="15" customHeight="1" x14ac:dyDescent="0.3"/>
    <row r="119" ht="15" customHeight="1" x14ac:dyDescent="0.3"/>
    <row r="121" ht="15" customHeight="1" x14ac:dyDescent="0.3"/>
    <row r="123" ht="15" customHeight="1" x14ac:dyDescent="0.3"/>
    <row r="125" ht="15" customHeight="1" x14ac:dyDescent="0.3"/>
    <row r="127" ht="15" customHeight="1" x14ac:dyDescent="0.3"/>
    <row r="129" ht="15" customHeight="1" x14ac:dyDescent="0.3"/>
    <row r="145" ht="15" customHeight="1" x14ac:dyDescent="0.3"/>
    <row r="153" ht="15" customHeight="1" x14ac:dyDescent="0.3"/>
    <row r="155" ht="15" customHeight="1" x14ac:dyDescent="0.3"/>
    <row r="157" ht="15" customHeight="1" x14ac:dyDescent="0.3"/>
    <row r="159" ht="15" customHeight="1" x14ac:dyDescent="0.3"/>
    <row r="161" ht="15" customHeight="1" x14ac:dyDescent="0.3"/>
    <row r="163" ht="15" customHeight="1" x14ac:dyDescent="0.3"/>
    <row r="165" ht="15" customHeight="1" x14ac:dyDescent="0.3"/>
    <row r="167" ht="15" customHeight="1" x14ac:dyDescent="0.3"/>
  </sheetData>
  <sheetProtection algorithmName="SHA-512" hashValue="SfvG1WJEw8upDf7VQicNkzZ5qekZJ+y8yPlhgMnbnLndcb3uLtLVJBSPjl78btKGnlPZk07PVtxRt/aL3A5kNQ==" saltValue="LcbGyEzqU9TouzVPZTCHsg==" spinCount="100000" sheet="1" objects="1" scenarios="1"/>
  <mergeCells count="10">
    <mergeCell ref="A12:K12"/>
    <mergeCell ref="A18:K18"/>
    <mergeCell ref="A19:K20"/>
    <mergeCell ref="A8:K9"/>
    <mergeCell ref="A1:G3"/>
    <mergeCell ref="A5:D5"/>
    <mergeCell ref="F5:G5"/>
    <mergeCell ref="I5:K5"/>
    <mergeCell ref="A13:K14"/>
    <mergeCell ref="A15:K16"/>
  </mergeCells>
  <pageMargins left="0.25" right="1.2254901960784314E-2" top="0.26960784313725489" bottom="6.1274509803921566E-2" header="0.3" footer="0.3"/>
  <pageSetup paperSize="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>
    <pageSetUpPr fitToPage="1"/>
  </sheetPr>
  <dimension ref="A1:K9"/>
  <sheetViews>
    <sheetView view="pageBreakPreview" zoomScaleNormal="145" zoomScaleSheetLayoutView="100" workbookViewId="0">
      <selection sqref="A1:G3"/>
    </sheetView>
  </sheetViews>
  <sheetFormatPr defaultRowHeight="14.4" x14ac:dyDescent="0.3"/>
  <cols>
    <col min="1" max="1" width="9.109375" style="92"/>
    <col min="2" max="2" width="22.5546875" customWidth="1"/>
    <col min="4" max="4" width="5.88671875" customWidth="1"/>
    <col min="5" max="5" width="18.88671875" bestFit="1" customWidth="1"/>
    <col min="6" max="6" width="11.6640625" customWidth="1"/>
    <col min="7" max="7" width="11.109375" style="18" customWidth="1"/>
    <col min="8" max="8" width="12.109375" style="1" bestFit="1" customWidth="1"/>
    <col min="9" max="9" width="12.109375" style="18" bestFit="1" customWidth="1"/>
    <col min="10" max="10" width="13.33203125" bestFit="1" customWidth="1"/>
    <col min="11" max="11" width="14" style="1" customWidth="1"/>
  </cols>
  <sheetData>
    <row r="1" spans="1:11" ht="15" customHeight="1" x14ac:dyDescent="0.3">
      <c r="A1" s="121" t="s">
        <v>344</v>
      </c>
      <c r="B1" s="105"/>
      <c r="C1" s="105"/>
      <c r="D1" s="105"/>
      <c r="E1" s="105"/>
      <c r="F1" s="105"/>
      <c r="G1" s="106"/>
      <c r="H1" s="8"/>
      <c r="I1" s="60"/>
    </row>
    <row r="2" spans="1:11" x14ac:dyDescent="0.3">
      <c r="A2" s="107"/>
      <c r="B2" s="108"/>
      <c r="C2" s="108"/>
      <c r="D2" s="108"/>
      <c r="E2" s="108"/>
      <c r="F2" s="108"/>
      <c r="G2" s="109"/>
      <c r="H2" s="8"/>
      <c r="I2" s="60"/>
    </row>
    <row r="3" spans="1:11" ht="15" thickBot="1" x14ac:dyDescent="0.35">
      <c r="A3" s="110"/>
      <c r="B3" s="111"/>
      <c r="C3" s="111"/>
      <c r="D3" s="111"/>
      <c r="E3" s="111"/>
      <c r="F3" s="111"/>
      <c r="G3" s="112"/>
      <c r="H3" s="9"/>
      <c r="I3" s="61"/>
      <c r="J3" s="6"/>
      <c r="K3" s="65"/>
    </row>
    <row r="4" spans="1:11" ht="15" thickBot="1" x14ac:dyDescent="0.35">
      <c r="A4" s="59"/>
      <c r="B4" s="5"/>
      <c r="C4" s="5"/>
      <c r="D4" s="5"/>
      <c r="E4" s="5"/>
      <c r="F4" s="5"/>
      <c r="G4" s="16"/>
      <c r="H4" s="10"/>
      <c r="I4" s="16"/>
    </row>
    <row r="5" spans="1:11" ht="15" thickBot="1" x14ac:dyDescent="0.35">
      <c r="A5" s="113"/>
      <c r="B5" s="114"/>
      <c r="C5" s="114"/>
      <c r="D5" s="114"/>
      <c r="E5" s="90"/>
      <c r="F5" s="114"/>
      <c r="G5" s="114"/>
      <c r="H5" s="91"/>
      <c r="I5" s="115"/>
      <c r="J5" s="115"/>
      <c r="K5" s="116"/>
    </row>
    <row r="6" spans="1:11" ht="16.2" thickBot="1" x14ac:dyDescent="0.35">
      <c r="A6" s="27"/>
      <c r="B6" s="28"/>
      <c r="C6" s="28"/>
      <c r="D6" s="28"/>
      <c r="E6" s="29"/>
      <c r="F6" s="5"/>
      <c r="G6" s="30"/>
      <c r="H6" s="10"/>
      <c r="I6" s="16"/>
      <c r="J6" s="5"/>
      <c r="K6" s="10"/>
    </row>
    <row r="7" spans="1:11" x14ac:dyDescent="0.3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4"/>
    </row>
    <row r="9" spans="1:11" ht="15.6" x14ac:dyDescent="0.3">
      <c r="A9" s="120" t="s">
        <v>336</v>
      </c>
      <c r="B9" s="120"/>
      <c r="C9" s="120"/>
      <c r="D9" s="120"/>
      <c r="E9" s="93">
        <f>SUM('COMPOSIÇÃO RESUMIDA'!K9:K38,'COMPOSIÇÃO RESUMIDA'!K47:K62,'COMPOSIÇÃO RESUMIDA'!K85:K112,'COMPOSIÇÃO RESUMIDA'!K123:K138,'COMPOSIÇÃO RESUMIDA'!K161:K176)</f>
        <v>0</v>
      </c>
    </row>
  </sheetData>
  <sheetProtection algorithmName="SHA-512" hashValue="cnknTdjar9gAG/ELitsCqyOHHwYM4jvOuXk8I0SE3SY5Dq1RzuUGoGu9Qmh/4oZWoXK3hnEMw7igEs/DWuXYIA==" saltValue="ON7o6e3ZL6J+Vu27d+8y4A==" spinCount="100000" sheet="1" objects="1" scenarios="1"/>
  <mergeCells count="6">
    <mergeCell ref="A9:D9"/>
    <mergeCell ref="A1:G3"/>
    <mergeCell ref="A5:D5"/>
    <mergeCell ref="F5:G5"/>
    <mergeCell ref="I5:K5"/>
    <mergeCell ref="A7:K7"/>
  </mergeCells>
  <pageMargins left="0.7" right="0.125" top="0.21875" bottom="0.13541666666666666" header="0.3" footer="0.3"/>
  <pageSetup paperSize="9" scale="9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pageSetUpPr fitToPage="1"/>
  </sheetPr>
  <dimension ref="A1:K176"/>
  <sheetViews>
    <sheetView view="pageBreakPreview" zoomScaleNormal="145" zoomScaleSheetLayoutView="100" workbookViewId="0">
      <selection activeCell="A153" sqref="A153:G155"/>
    </sheetView>
  </sheetViews>
  <sheetFormatPr defaultRowHeight="14.4" x14ac:dyDescent="0.3"/>
  <cols>
    <col min="1" max="1" width="9.109375" style="55"/>
    <col min="2" max="2" width="22.5546875" customWidth="1"/>
    <col min="4" max="4" width="5.88671875" customWidth="1"/>
    <col min="5" max="5" width="18" customWidth="1"/>
    <col min="6" max="6" width="11.6640625" customWidth="1"/>
    <col min="7" max="7" width="11.109375" style="18" customWidth="1"/>
    <col min="8" max="8" width="12.109375" style="1" bestFit="1" customWidth="1"/>
    <col min="9" max="9" width="12.109375" style="18" bestFit="1" customWidth="1"/>
    <col min="10" max="10" width="13.33203125" bestFit="1" customWidth="1"/>
    <col min="11" max="11" width="16.88671875" style="1" bestFit="1" customWidth="1"/>
  </cols>
  <sheetData>
    <row r="1" spans="1:11" ht="15" customHeight="1" x14ac:dyDescent="0.3">
      <c r="A1" s="121" t="s">
        <v>344</v>
      </c>
      <c r="B1" s="105"/>
      <c r="C1" s="105"/>
      <c r="D1" s="105"/>
      <c r="E1" s="105"/>
      <c r="F1" s="105"/>
      <c r="G1" s="106"/>
      <c r="H1" s="8"/>
      <c r="I1" s="60"/>
    </row>
    <row r="2" spans="1:11" x14ac:dyDescent="0.3">
      <c r="A2" s="107"/>
      <c r="B2" s="108"/>
      <c r="C2" s="108"/>
      <c r="D2" s="108"/>
      <c r="E2" s="108"/>
      <c r="F2" s="108"/>
      <c r="G2" s="109"/>
      <c r="H2" s="8"/>
      <c r="I2" s="60"/>
    </row>
    <row r="3" spans="1:11" ht="15" thickBot="1" x14ac:dyDescent="0.35">
      <c r="A3" s="110"/>
      <c r="B3" s="111"/>
      <c r="C3" s="111"/>
      <c r="D3" s="111"/>
      <c r="E3" s="111"/>
      <c r="F3" s="111"/>
      <c r="G3" s="112"/>
      <c r="H3" s="9"/>
      <c r="I3" s="61"/>
      <c r="J3" s="6"/>
      <c r="K3" s="65"/>
    </row>
    <row r="4" spans="1:11" ht="15" thickBot="1" x14ac:dyDescent="0.35">
      <c r="A4" s="59"/>
      <c r="B4" s="5"/>
      <c r="C4" s="5"/>
      <c r="D4" s="5"/>
      <c r="E4" s="5"/>
      <c r="F4" s="5"/>
      <c r="G4" s="16"/>
      <c r="H4" s="10"/>
      <c r="I4" s="16"/>
    </row>
    <row r="5" spans="1:11" ht="15" thickBot="1" x14ac:dyDescent="0.35">
      <c r="A5" s="113"/>
      <c r="B5" s="114"/>
      <c r="C5" s="114"/>
      <c r="D5" s="114"/>
      <c r="E5" s="54"/>
      <c r="F5" s="114"/>
      <c r="G5" s="114"/>
      <c r="H5" s="32"/>
      <c r="I5" s="115"/>
      <c r="J5" s="115"/>
      <c r="K5" s="116"/>
    </row>
    <row r="6" spans="1:11" ht="16.2" thickBot="1" x14ac:dyDescent="0.35">
      <c r="A6" s="27"/>
      <c r="B6" s="28"/>
      <c r="C6" s="28"/>
      <c r="D6" s="28"/>
      <c r="E6" s="29"/>
      <c r="F6" s="5"/>
      <c r="G6" s="30"/>
      <c r="H6" s="10"/>
      <c r="I6" s="16"/>
      <c r="J6" s="5"/>
      <c r="K6" s="10"/>
    </row>
    <row r="7" spans="1:11" ht="15" thickBot="1" x14ac:dyDescent="0.35">
      <c r="A7" s="122"/>
      <c r="B7" s="123"/>
      <c r="C7" s="123"/>
      <c r="D7" s="123"/>
      <c r="E7" s="123"/>
      <c r="F7" s="123"/>
      <c r="G7" s="123"/>
      <c r="H7" s="123"/>
      <c r="I7" s="123"/>
      <c r="J7" s="123"/>
      <c r="K7" s="124"/>
    </row>
    <row r="8" spans="1:11" ht="29.4" thickBot="1" x14ac:dyDescent="0.35">
      <c r="A8" s="62" t="s">
        <v>251</v>
      </c>
      <c r="B8" s="125" t="s">
        <v>252</v>
      </c>
      <c r="C8" s="126"/>
      <c r="D8" s="126"/>
      <c r="E8" s="126"/>
      <c r="F8" s="126"/>
      <c r="G8" s="126"/>
      <c r="H8" s="127"/>
      <c r="I8" s="94" t="s">
        <v>125</v>
      </c>
      <c r="J8" s="63" t="s">
        <v>253</v>
      </c>
      <c r="K8" s="66" t="s">
        <v>121</v>
      </c>
    </row>
    <row r="9" spans="1:11" x14ac:dyDescent="0.3">
      <c r="A9" s="139" t="s">
        <v>337</v>
      </c>
      <c r="B9" s="137" t="s">
        <v>141</v>
      </c>
      <c r="C9" s="137"/>
      <c r="D9" s="137"/>
      <c r="E9" s="137"/>
      <c r="F9" s="137"/>
      <c r="G9" s="137"/>
      <c r="H9" s="137"/>
      <c r="I9" s="141">
        <v>112</v>
      </c>
      <c r="J9" s="130">
        <f>'COMPOSIÇÕES DE ITEM'!J10:K10</f>
        <v>0</v>
      </c>
      <c r="K9" s="128">
        <f>J9*I9</f>
        <v>0</v>
      </c>
    </row>
    <row r="10" spans="1:11" ht="11.25" customHeight="1" x14ac:dyDescent="0.3">
      <c r="A10" s="140"/>
      <c r="B10" s="138"/>
      <c r="C10" s="138"/>
      <c r="D10" s="138"/>
      <c r="E10" s="138"/>
      <c r="F10" s="138"/>
      <c r="G10" s="138"/>
      <c r="H10" s="138"/>
      <c r="I10" s="142"/>
      <c r="J10" s="131"/>
      <c r="K10" s="129"/>
    </row>
    <row r="11" spans="1:11" x14ac:dyDescent="0.3">
      <c r="A11" s="134" t="s">
        <v>127</v>
      </c>
      <c r="B11" s="136" t="s">
        <v>142</v>
      </c>
      <c r="C11" s="136"/>
      <c r="D11" s="136"/>
      <c r="E11" s="136"/>
      <c r="F11" s="136"/>
      <c r="G11" s="136"/>
      <c r="H11" s="136"/>
      <c r="I11" s="135">
        <v>50</v>
      </c>
      <c r="J11" s="133">
        <f>'COMPOSIÇÕES DE ITEM'!J49:K49</f>
        <v>0</v>
      </c>
      <c r="K11" s="132">
        <f>J11*I11</f>
        <v>0</v>
      </c>
    </row>
    <row r="12" spans="1:11" x14ac:dyDescent="0.3">
      <c r="A12" s="134"/>
      <c r="B12" s="136"/>
      <c r="C12" s="136"/>
      <c r="D12" s="136"/>
      <c r="E12" s="136"/>
      <c r="F12" s="136"/>
      <c r="G12" s="136"/>
      <c r="H12" s="136"/>
      <c r="I12" s="135"/>
      <c r="J12" s="134"/>
      <c r="K12" s="132"/>
    </row>
    <row r="13" spans="1:11" x14ac:dyDescent="0.3">
      <c r="A13" s="134" t="s">
        <v>140</v>
      </c>
      <c r="B13" s="136" t="s">
        <v>143</v>
      </c>
      <c r="C13" s="136"/>
      <c r="D13" s="136"/>
      <c r="E13" s="136"/>
      <c r="F13" s="136"/>
      <c r="G13" s="136"/>
      <c r="H13" s="136"/>
      <c r="I13" s="135">
        <v>100</v>
      </c>
      <c r="J13" s="133">
        <f>'COMPOSIÇÕES DE ITEM'!J88:K88</f>
        <v>0</v>
      </c>
      <c r="K13" s="132">
        <f>J13*I13</f>
        <v>0</v>
      </c>
    </row>
    <row r="14" spans="1:11" x14ac:dyDescent="0.3">
      <c r="A14" s="134"/>
      <c r="B14" s="136"/>
      <c r="C14" s="136"/>
      <c r="D14" s="136"/>
      <c r="E14" s="136"/>
      <c r="F14" s="136"/>
      <c r="G14" s="136"/>
      <c r="H14" s="136"/>
      <c r="I14" s="135"/>
      <c r="J14" s="134"/>
      <c r="K14" s="132"/>
    </row>
    <row r="15" spans="1:11" x14ac:dyDescent="0.3">
      <c r="A15" s="134" t="s">
        <v>145</v>
      </c>
      <c r="B15" s="136" t="s">
        <v>144</v>
      </c>
      <c r="C15" s="136"/>
      <c r="D15" s="136"/>
      <c r="E15" s="136"/>
      <c r="F15" s="136"/>
      <c r="G15" s="136"/>
      <c r="H15" s="136"/>
      <c r="I15" s="135">
        <v>40</v>
      </c>
      <c r="J15" s="133">
        <f>'COMPOSIÇÕES DE ITEM'!J127:K127</f>
        <v>0</v>
      </c>
      <c r="K15" s="132">
        <f>J15*I15</f>
        <v>0</v>
      </c>
    </row>
    <row r="16" spans="1:11" x14ac:dyDescent="0.3">
      <c r="A16" s="134"/>
      <c r="B16" s="136"/>
      <c r="C16" s="136"/>
      <c r="D16" s="136"/>
      <c r="E16" s="136"/>
      <c r="F16" s="136"/>
      <c r="G16" s="136"/>
      <c r="H16" s="136"/>
      <c r="I16" s="135"/>
      <c r="J16" s="134"/>
      <c r="K16" s="132"/>
    </row>
    <row r="17" spans="1:11" x14ac:dyDescent="0.3">
      <c r="A17" s="134" t="s">
        <v>146</v>
      </c>
      <c r="B17" s="136" t="s">
        <v>147</v>
      </c>
      <c r="C17" s="136"/>
      <c r="D17" s="136"/>
      <c r="E17" s="136"/>
      <c r="F17" s="136"/>
      <c r="G17" s="136"/>
      <c r="H17" s="136"/>
      <c r="I17" s="135">
        <v>80</v>
      </c>
      <c r="J17" s="133">
        <f>'COMPOSIÇÕES DE ITEM'!J166:K166</f>
        <v>0</v>
      </c>
      <c r="K17" s="132">
        <f>J17*I17</f>
        <v>0</v>
      </c>
    </row>
    <row r="18" spans="1:11" x14ac:dyDescent="0.3">
      <c r="A18" s="134"/>
      <c r="B18" s="136"/>
      <c r="C18" s="136"/>
      <c r="D18" s="136"/>
      <c r="E18" s="136"/>
      <c r="F18" s="136"/>
      <c r="G18" s="136"/>
      <c r="H18" s="136"/>
      <c r="I18" s="135"/>
      <c r="J18" s="134"/>
      <c r="K18" s="132"/>
    </row>
    <row r="19" spans="1:11" x14ac:dyDescent="0.3">
      <c r="A19" s="134" t="s">
        <v>151</v>
      </c>
      <c r="B19" s="136" t="s">
        <v>152</v>
      </c>
      <c r="C19" s="136"/>
      <c r="D19" s="136"/>
      <c r="E19" s="136"/>
      <c r="F19" s="136"/>
      <c r="G19" s="136"/>
      <c r="H19" s="136"/>
      <c r="I19" s="135">
        <v>40</v>
      </c>
      <c r="J19" s="133">
        <f>'COMPOSIÇÕES DE ITEM'!J244:K244</f>
        <v>0</v>
      </c>
      <c r="K19" s="132">
        <f>J19*I19</f>
        <v>0</v>
      </c>
    </row>
    <row r="20" spans="1:11" x14ac:dyDescent="0.3">
      <c r="A20" s="134"/>
      <c r="B20" s="136"/>
      <c r="C20" s="136"/>
      <c r="D20" s="136"/>
      <c r="E20" s="136"/>
      <c r="F20" s="136"/>
      <c r="G20" s="136"/>
      <c r="H20" s="136"/>
      <c r="I20" s="135"/>
      <c r="J20" s="134"/>
      <c r="K20" s="132"/>
    </row>
    <row r="21" spans="1:11" x14ac:dyDescent="0.3">
      <c r="A21" s="134" t="s">
        <v>153</v>
      </c>
      <c r="B21" s="136" t="s">
        <v>154</v>
      </c>
      <c r="C21" s="136"/>
      <c r="D21" s="136"/>
      <c r="E21" s="136"/>
      <c r="F21" s="136"/>
      <c r="G21" s="136"/>
      <c r="H21" s="136"/>
      <c r="I21" s="135">
        <v>4</v>
      </c>
      <c r="J21" s="133">
        <f>'COMPOSIÇÕES DE ITEM'!J322:K322</f>
        <v>0</v>
      </c>
      <c r="K21" s="132">
        <f>J21*I21</f>
        <v>0</v>
      </c>
    </row>
    <row r="22" spans="1:11" x14ac:dyDescent="0.3">
      <c r="A22" s="134"/>
      <c r="B22" s="136"/>
      <c r="C22" s="136"/>
      <c r="D22" s="136"/>
      <c r="E22" s="136"/>
      <c r="F22" s="136"/>
      <c r="G22" s="136"/>
      <c r="H22" s="136"/>
      <c r="I22" s="135"/>
      <c r="J22" s="134"/>
      <c r="K22" s="132"/>
    </row>
    <row r="23" spans="1:11" x14ac:dyDescent="0.3">
      <c r="A23" s="134" t="s">
        <v>155</v>
      </c>
      <c r="B23" s="136" t="s">
        <v>161</v>
      </c>
      <c r="C23" s="136"/>
      <c r="D23" s="136"/>
      <c r="E23" s="136"/>
      <c r="F23" s="136"/>
      <c r="G23" s="136"/>
      <c r="H23" s="136"/>
      <c r="I23" s="135">
        <v>250</v>
      </c>
      <c r="J23" s="133">
        <f>'COMPOSIÇÕES DE ITEM'!J400:K400</f>
        <v>0</v>
      </c>
      <c r="K23" s="132">
        <f>J23*I23</f>
        <v>0</v>
      </c>
    </row>
    <row r="24" spans="1:11" x14ac:dyDescent="0.3">
      <c r="A24" s="134"/>
      <c r="B24" s="136"/>
      <c r="C24" s="136"/>
      <c r="D24" s="136"/>
      <c r="E24" s="136"/>
      <c r="F24" s="136"/>
      <c r="G24" s="136"/>
      <c r="H24" s="136"/>
      <c r="I24" s="135"/>
      <c r="J24" s="134"/>
      <c r="K24" s="132"/>
    </row>
    <row r="25" spans="1:11" x14ac:dyDescent="0.3">
      <c r="A25" s="134" t="s">
        <v>156</v>
      </c>
      <c r="B25" s="136" t="s">
        <v>162</v>
      </c>
      <c r="C25" s="136"/>
      <c r="D25" s="136"/>
      <c r="E25" s="136"/>
      <c r="F25" s="136"/>
      <c r="G25" s="136"/>
      <c r="H25" s="136"/>
      <c r="I25" s="135">
        <v>12</v>
      </c>
      <c r="J25" s="133">
        <f>'COMPOSIÇÕES DE ITEM'!J439:K439</f>
        <v>0</v>
      </c>
      <c r="K25" s="132">
        <f>J25*I25</f>
        <v>0</v>
      </c>
    </row>
    <row r="26" spans="1:11" x14ac:dyDescent="0.3">
      <c r="A26" s="134"/>
      <c r="B26" s="136"/>
      <c r="C26" s="136"/>
      <c r="D26" s="136"/>
      <c r="E26" s="136"/>
      <c r="F26" s="136"/>
      <c r="G26" s="136"/>
      <c r="H26" s="136"/>
      <c r="I26" s="135"/>
      <c r="J26" s="134"/>
      <c r="K26" s="132"/>
    </row>
    <row r="27" spans="1:11" x14ac:dyDescent="0.3">
      <c r="A27" s="134" t="s">
        <v>157</v>
      </c>
      <c r="B27" s="136" t="s">
        <v>158</v>
      </c>
      <c r="C27" s="136"/>
      <c r="D27" s="136"/>
      <c r="E27" s="136"/>
      <c r="F27" s="136"/>
      <c r="G27" s="136"/>
      <c r="H27" s="136"/>
      <c r="I27" s="135">
        <v>14</v>
      </c>
      <c r="J27" s="133">
        <f>'COMPOSIÇÕES DE ITEM'!J478:K478</f>
        <v>0</v>
      </c>
      <c r="K27" s="132">
        <f>J27*I27</f>
        <v>0</v>
      </c>
    </row>
    <row r="28" spans="1:11" x14ac:dyDescent="0.3">
      <c r="A28" s="134"/>
      <c r="B28" s="136"/>
      <c r="C28" s="136"/>
      <c r="D28" s="136"/>
      <c r="E28" s="136"/>
      <c r="F28" s="136"/>
      <c r="G28" s="136"/>
      <c r="H28" s="136"/>
      <c r="I28" s="135"/>
      <c r="J28" s="134"/>
      <c r="K28" s="132"/>
    </row>
    <row r="29" spans="1:11" x14ac:dyDescent="0.3">
      <c r="A29" s="134" t="s">
        <v>160</v>
      </c>
      <c r="B29" s="136" t="s">
        <v>159</v>
      </c>
      <c r="C29" s="136"/>
      <c r="D29" s="136"/>
      <c r="E29" s="136"/>
      <c r="F29" s="136"/>
      <c r="G29" s="136"/>
      <c r="H29" s="136"/>
      <c r="I29" s="135">
        <v>14</v>
      </c>
      <c r="J29" s="133">
        <f>'COMPOSIÇÕES DE ITEM'!J526:K526</f>
        <v>0</v>
      </c>
      <c r="K29" s="132">
        <f>J29*I29</f>
        <v>0</v>
      </c>
    </row>
    <row r="30" spans="1:11" x14ac:dyDescent="0.3">
      <c r="A30" s="134"/>
      <c r="B30" s="136"/>
      <c r="C30" s="136"/>
      <c r="D30" s="136"/>
      <c r="E30" s="136"/>
      <c r="F30" s="136"/>
      <c r="G30" s="136"/>
      <c r="H30" s="136"/>
      <c r="I30" s="135"/>
      <c r="J30" s="134"/>
      <c r="K30" s="132"/>
    </row>
    <row r="31" spans="1:11" x14ac:dyDescent="0.3">
      <c r="A31" s="134" t="s">
        <v>163</v>
      </c>
      <c r="B31" s="136" t="s">
        <v>164</v>
      </c>
      <c r="C31" s="136"/>
      <c r="D31" s="136"/>
      <c r="E31" s="136"/>
      <c r="F31" s="136"/>
      <c r="G31" s="136"/>
      <c r="H31" s="136"/>
      <c r="I31" s="135">
        <v>1</v>
      </c>
      <c r="J31" s="133">
        <f>'COMPOSIÇÕES DE ITEM'!J594:K594</f>
        <v>0</v>
      </c>
      <c r="K31" s="132">
        <f>J31*I31</f>
        <v>0</v>
      </c>
    </row>
    <row r="32" spans="1:11" x14ac:dyDescent="0.3">
      <c r="A32" s="134"/>
      <c r="B32" s="136"/>
      <c r="C32" s="136"/>
      <c r="D32" s="136"/>
      <c r="E32" s="136"/>
      <c r="F32" s="136"/>
      <c r="G32" s="136"/>
      <c r="H32" s="136"/>
      <c r="I32" s="135"/>
      <c r="J32" s="134"/>
      <c r="K32" s="132"/>
    </row>
    <row r="33" spans="1:11" x14ac:dyDescent="0.3">
      <c r="A33" s="134" t="s">
        <v>165</v>
      </c>
      <c r="B33" s="136" t="s">
        <v>166</v>
      </c>
      <c r="C33" s="136"/>
      <c r="D33" s="136"/>
      <c r="E33" s="136"/>
      <c r="F33" s="136"/>
      <c r="G33" s="136"/>
      <c r="H33" s="136"/>
      <c r="I33" s="135">
        <v>190</v>
      </c>
      <c r="J33" s="133">
        <f>'COMPOSIÇÕES DE ITEM'!J644:K644</f>
        <v>0</v>
      </c>
      <c r="K33" s="132">
        <f>J33*I33</f>
        <v>0</v>
      </c>
    </row>
    <row r="34" spans="1:11" x14ac:dyDescent="0.3">
      <c r="A34" s="134"/>
      <c r="B34" s="136"/>
      <c r="C34" s="136"/>
      <c r="D34" s="136"/>
      <c r="E34" s="136"/>
      <c r="F34" s="136"/>
      <c r="G34" s="136"/>
      <c r="H34" s="136"/>
      <c r="I34" s="135"/>
      <c r="J34" s="134"/>
      <c r="K34" s="132"/>
    </row>
    <row r="35" spans="1:11" x14ac:dyDescent="0.3">
      <c r="A35" s="134" t="s">
        <v>168</v>
      </c>
      <c r="B35" s="136" t="s">
        <v>167</v>
      </c>
      <c r="C35" s="136"/>
      <c r="D35" s="136"/>
      <c r="E35" s="136"/>
      <c r="F35" s="136"/>
      <c r="G35" s="136"/>
      <c r="H35" s="136"/>
      <c r="I35" s="135">
        <v>30</v>
      </c>
      <c r="J35" s="133">
        <f>'COMPOSIÇÕES DE ITEM'!J672:K672</f>
        <v>0</v>
      </c>
      <c r="K35" s="132">
        <f>J35*I35</f>
        <v>0</v>
      </c>
    </row>
    <row r="36" spans="1:11" x14ac:dyDescent="0.3">
      <c r="A36" s="134"/>
      <c r="B36" s="136"/>
      <c r="C36" s="136"/>
      <c r="D36" s="136"/>
      <c r="E36" s="136"/>
      <c r="F36" s="136"/>
      <c r="G36" s="136"/>
      <c r="H36" s="136"/>
      <c r="I36" s="135"/>
      <c r="J36" s="134"/>
      <c r="K36" s="132"/>
    </row>
    <row r="37" spans="1:11" ht="15" customHeight="1" x14ac:dyDescent="0.3">
      <c r="A37" s="134" t="s">
        <v>170</v>
      </c>
      <c r="B37" s="136" t="s">
        <v>169</v>
      </c>
      <c r="C37" s="136"/>
      <c r="D37" s="136"/>
      <c r="E37" s="136"/>
      <c r="F37" s="136"/>
      <c r="G37" s="136"/>
      <c r="H37" s="136"/>
      <c r="I37" s="135">
        <v>50</v>
      </c>
      <c r="J37" s="133">
        <f>'COMPOSIÇÕES DE ITEM'!J711:K711</f>
        <v>0</v>
      </c>
      <c r="K37" s="132">
        <f>J37*I37</f>
        <v>0</v>
      </c>
    </row>
    <row r="38" spans="1:11" ht="15" thickBot="1" x14ac:dyDescent="0.35">
      <c r="A38" s="134"/>
      <c r="B38" s="136"/>
      <c r="C38" s="136"/>
      <c r="D38" s="136"/>
      <c r="E38" s="136"/>
      <c r="F38" s="136"/>
      <c r="G38" s="136"/>
      <c r="H38" s="136"/>
      <c r="I38" s="135"/>
      <c r="J38" s="134"/>
      <c r="K38" s="132"/>
    </row>
    <row r="39" spans="1:11" ht="15" customHeight="1" x14ac:dyDescent="0.3">
      <c r="A39" s="121" t="s">
        <v>344</v>
      </c>
      <c r="B39" s="105"/>
      <c r="C39" s="105"/>
      <c r="D39" s="105"/>
      <c r="E39" s="105"/>
      <c r="F39" s="105"/>
      <c r="G39" s="106"/>
      <c r="H39" s="8"/>
      <c r="I39" s="60"/>
    </row>
    <row r="40" spans="1:11" x14ac:dyDescent="0.3">
      <c r="A40" s="107"/>
      <c r="B40" s="108"/>
      <c r="C40" s="108"/>
      <c r="D40" s="108"/>
      <c r="E40" s="108"/>
      <c r="F40" s="108"/>
      <c r="G40" s="109"/>
      <c r="H40" s="8"/>
      <c r="I40" s="60"/>
    </row>
    <row r="41" spans="1:11" ht="15" thickBot="1" x14ac:dyDescent="0.35">
      <c r="A41" s="110"/>
      <c r="B41" s="111"/>
      <c r="C41" s="111"/>
      <c r="D41" s="111"/>
      <c r="E41" s="111"/>
      <c r="F41" s="111"/>
      <c r="G41" s="112"/>
      <c r="H41" s="9"/>
      <c r="I41" s="61"/>
      <c r="J41" s="6"/>
      <c r="K41" s="65"/>
    </row>
    <row r="42" spans="1:11" ht="15" thickBot="1" x14ac:dyDescent="0.35">
      <c r="A42" s="59"/>
      <c r="B42" s="5"/>
      <c r="C42" s="5"/>
      <c r="D42" s="5"/>
      <c r="E42" s="5"/>
      <c r="F42" s="5"/>
      <c r="G42" s="16"/>
      <c r="H42" s="10"/>
      <c r="I42" s="16"/>
    </row>
    <row r="43" spans="1:11" ht="15" thickBot="1" x14ac:dyDescent="0.35">
      <c r="A43" s="113"/>
      <c r="B43" s="114"/>
      <c r="C43" s="114"/>
      <c r="D43" s="114"/>
      <c r="E43" s="57"/>
      <c r="F43" s="114"/>
      <c r="G43" s="114"/>
      <c r="H43" s="32"/>
      <c r="I43" s="115"/>
      <c r="J43" s="115"/>
      <c r="K43" s="116"/>
    </row>
    <row r="44" spans="1:11" ht="16.2" thickBot="1" x14ac:dyDescent="0.35">
      <c r="A44" s="27"/>
      <c r="B44" s="28"/>
      <c r="C44" s="28"/>
      <c r="D44" s="28"/>
      <c r="E44" s="29"/>
      <c r="F44" s="5"/>
      <c r="G44" s="30"/>
      <c r="H44" s="10"/>
      <c r="I44" s="16"/>
      <c r="J44" s="5"/>
      <c r="K44" s="10"/>
    </row>
    <row r="45" spans="1:11" ht="15" thickBot="1" x14ac:dyDescent="0.35">
      <c r="A45" s="122"/>
      <c r="B45" s="123"/>
      <c r="C45" s="123"/>
      <c r="D45" s="123"/>
      <c r="E45" s="123"/>
      <c r="F45" s="123"/>
      <c r="G45" s="123"/>
      <c r="H45" s="123"/>
      <c r="I45" s="123"/>
      <c r="J45" s="123"/>
      <c r="K45" s="124"/>
    </row>
    <row r="46" spans="1:11" ht="29.4" thickBot="1" x14ac:dyDescent="0.35">
      <c r="A46" s="62" t="s">
        <v>251</v>
      </c>
      <c r="B46" s="125" t="s">
        <v>252</v>
      </c>
      <c r="C46" s="126"/>
      <c r="D46" s="126"/>
      <c r="E46" s="126"/>
      <c r="F46" s="126"/>
      <c r="G46" s="126"/>
      <c r="H46" s="127"/>
      <c r="I46" s="64" t="s">
        <v>125</v>
      </c>
      <c r="J46" s="63" t="s">
        <v>253</v>
      </c>
      <c r="K46" s="67" t="s">
        <v>121</v>
      </c>
    </row>
    <row r="47" spans="1:11" x14ac:dyDescent="0.3">
      <c r="A47" s="139" t="s">
        <v>338</v>
      </c>
      <c r="B47" s="137" t="s">
        <v>175</v>
      </c>
      <c r="C47" s="137"/>
      <c r="D47" s="137"/>
      <c r="E47" s="137"/>
      <c r="F47" s="137"/>
      <c r="G47" s="137"/>
      <c r="H47" s="137"/>
      <c r="I47" s="141">
        <v>1403</v>
      </c>
      <c r="J47" s="130">
        <f>'COMPOSIÇÕES DE ITEM'!J750:K750</f>
        <v>0</v>
      </c>
      <c r="K47" s="132">
        <f>J47*I47</f>
        <v>0</v>
      </c>
    </row>
    <row r="48" spans="1:11" x14ac:dyDescent="0.3">
      <c r="A48" s="140"/>
      <c r="B48" s="138"/>
      <c r="C48" s="138"/>
      <c r="D48" s="138"/>
      <c r="E48" s="138"/>
      <c r="F48" s="138"/>
      <c r="G48" s="138"/>
      <c r="H48" s="138"/>
      <c r="I48" s="142"/>
      <c r="J48" s="131"/>
      <c r="K48" s="132"/>
    </row>
    <row r="49" spans="1:11" x14ac:dyDescent="0.3">
      <c r="A49" s="134" t="s">
        <v>173</v>
      </c>
      <c r="B49" s="136" t="s">
        <v>176</v>
      </c>
      <c r="C49" s="136"/>
      <c r="D49" s="136"/>
      <c r="E49" s="136"/>
      <c r="F49" s="136"/>
      <c r="G49" s="136"/>
      <c r="H49" s="136"/>
      <c r="I49" s="135">
        <v>5000</v>
      </c>
      <c r="J49" s="133">
        <f>'COMPOSIÇÕES DE ITEM'!J789:K789</f>
        <v>0</v>
      </c>
      <c r="K49" s="132">
        <f t="shared" ref="K49" si="0">J49*I49</f>
        <v>0</v>
      </c>
    </row>
    <row r="50" spans="1:11" x14ac:dyDescent="0.3">
      <c r="A50" s="134"/>
      <c r="B50" s="136"/>
      <c r="C50" s="136"/>
      <c r="D50" s="136"/>
      <c r="E50" s="136"/>
      <c r="F50" s="136"/>
      <c r="G50" s="136"/>
      <c r="H50" s="136"/>
      <c r="I50" s="135"/>
      <c r="J50" s="134"/>
      <c r="K50" s="132"/>
    </row>
    <row r="51" spans="1:11" x14ac:dyDescent="0.3">
      <c r="A51" s="139" t="s">
        <v>174</v>
      </c>
      <c r="B51" s="136" t="s">
        <v>177</v>
      </c>
      <c r="C51" s="136"/>
      <c r="D51" s="136"/>
      <c r="E51" s="136"/>
      <c r="F51" s="136"/>
      <c r="G51" s="136"/>
      <c r="H51" s="136"/>
      <c r="I51" s="135">
        <v>374</v>
      </c>
      <c r="J51" s="133">
        <f>'COMPOSIÇÕES DE ITEM'!J828:K828</f>
        <v>0</v>
      </c>
      <c r="K51" s="132">
        <f t="shared" ref="K51" si="1">J51*I51</f>
        <v>0</v>
      </c>
    </row>
    <row r="52" spans="1:11" x14ac:dyDescent="0.3">
      <c r="A52" s="140"/>
      <c r="B52" s="136"/>
      <c r="C52" s="136"/>
      <c r="D52" s="136"/>
      <c r="E52" s="136"/>
      <c r="F52" s="136"/>
      <c r="G52" s="136"/>
      <c r="H52" s="136"/>
      <c r="I52" s="135"/>
      <c r="J52" s="134"/>
      <c r="K52" s="132"/>
    </row>
    <row r="53" spans="1:11" x14ac:dyDescent="0.3">
      <c r="A53" s="134" t="s">
        <v>179</v>
      </c>
      <c r="B53" s="136" t="s">
        <v>178</v>
      </c>
      <c r="C53" s="136"/>
      <c r="D53" s="136"/>
      <c r="E53" s="136"/>
      <c r="F53" s="136"/>
      <c r="G53" s="136"/>
      <c r="H53" s="136"/>
      <c r="I53" s="135">
        <v>270</v>
      </c>
      <c r="J53" s="133">
        <f>'COMPOSIÇÕES DE ITEM'!J867:K867</f>
        <v>0</v>
      </c>
      <c r="K53" s="132">
        <f t="shared" ref="K53:K61" si="2">J53*I53</f>
        <v>0</v>
      </c>
    </row>
    <row r="54" spans="1:11" x14ac:dyDescent="0.3">
      <c r="A54" s="134"/>
      <c r="B54" s="136"/>
      <c r="C54" s="136"/>
      <c r="D54" s="136"/>
      <c r="E54" s="136"/>
      <c r="F54" s="136"/>
      <c r="G54" s="136"/>
      <c r="H54" s="136"/>
      <c r="I54" s="135"/>
      <c r="J54" s="134"/>
      <c r="K54" s="132"/>
    </row>
    <row r="55" spans="1:11" x14ac:dyDescent="0.3">
      <c r="A55" s="139" t="s">
        <v>180</v>
      </c>
      <c r="B55" s="136" t="s">
        <v>182</v>
      </c>
      <c r="C55" s="136"/>
      <c r="D55" s="136"/>
      <c r="E55" s="136"/>
      <c r="F55" s="136"/>
      <c r="G55" s="136"/>
      <c r="H55" s="136"/>
      <c r="I55" s="135">
        <v>200</v>
      </c>
      <c r="J55" s="133">
        <f>'COMPOSIÇÕES DE ITEM'!J906:K906</f>
        <v>0</v>
      </c>
      <c r="K55" s="132">
        <f t="shared" si="2"/>
        <v>0</v>
      </c>
    </row>
    <row r="56" spans="1:11" x14ac:dyDescent="0.3">
      <c r="A56" s="140"/>
      <c r="B56" s="136"/>
      <c r="C56" s="136"/>
      <c r="D56" s="136"/>
      <c r="E56" s="136"/>
      <c r="F56" s="136"/>
      <c r="G56" s="136"/>
      <c r="H56" s="136"/>
      <c r="I56" s="135"/>
      <c r="J56" s="134"/>
      <c r="K56" s="132"/>
    </row>
    <row r="57" spans="1:11" x14ac:dyDescent="0.3">
      <c r="A57" s="134" t="s">
        <v>181</v>
      </c>
      <c r="B57" s="136" t="s">
        <v>183</v>
      </c>
      <c r="C57" s="136"/>
      <c r="D57" s="136"/>
      <c r="E57" s="136"/>
      <c r="F57" s="136"/>
      <c r="G57" s="136"/>
      <c r="H57" s="136"/>
      <c r="I57" s="135">
        <v>5000</v>
      </c>
      <c r="J57" s="133">
        <f>'COMPOSIÇÕES DE ITEM'!J945:K945</f>
        <v>0</v>
      </c>
      <c r="K57" s="132">
        <f t="shared" si="2"/>
        <v>0</v>
      </c>
    </row>
    <row r="58" spans="1:11" x14ac:dyDescent="0.3">
      <c r="A58" s="134"/>
      <c r="B58" s="136"/>
      <c r="C58" s="136"/>
      <c r="D58" s="136"/>
      <c r="E58" s="136"/>
      <c r="F58" s="136"/>
      <c r="G58" s="136"/>
      <c r="H58" s="136"/>
      <c r="I58" s="135"/>
      <c r="J58" s="134"/>
      <c r="K58" s="132"/>
    </row>
    <row r="59" spans="1:11" x14ac:dyDescent="0.3">
      <c r="A59" s="139" t="s">
        <v>184</v>
      </c>
      <c r="B59" s="136" t="s">
        <v>185</v>
      </c>
      <c r="C59" s="136"/>
      <c r="D59" s="136"/>
      <c r="E59" s="136"/>
      <c r="F59" s="136"/>
      <c r="G59" s="136"/>
      <c r="H59" s="136"/>
      <c r="I59" s="135">
        <v>1400</v>
      </c>
      <c r="J59" s="133">
        <f>'COMPOSIÇÕES DE ITEM'!J984:K984</f>
        <v>0</v>
      </c>
      <c r="K59" s="132">
        <f t="shared" si="2"/>
        <v>0</v>
      </c>
    </row>
    <row r="60" spans="1:11" x14ac:dyDescent="0.3">
      <c r="A60" s="140"/>
      <c r="B60" s="136"/>
      <c r="C60" s="136"/>
      <c r="D60" s="136"/>
      <c r="E60" s="136"/>
      <c r="F60" s="136"/>
      <c r="G60" s="136"/>
      <c r="H60" s="136"/>
      <c r="I60" s="135"/>
      <c r="J60" s="134"/>
      <c r="K60" s="132"/>
    </row>
    <row r="61" spans="1:11" x14ac:dyDescent="0.3">
      <c r="A61" s="134" t="s">
        <v>186</v>
      </c>
      <c r="B61" s="136" t="s">
        <v>187</v>
      </c>
      <c r="C61" s="136"/>
      <c r="D61" s="136"/>
      <c r="E61" s="136"/>
      <c r="F61" s="136"/>
      <c r="G61" s="136"/>
      <c r="H61" s="136"/>
      <c r="I61" s="135">
        <v>1400</v>
      </c>
      <c r="J61" s="133">
        <f>'COMPOSIÇÕES DE ITEM'!J1023:K1023</f>
        <v>0</v>
      </c>
      <c r="K61" s="132">
        <f t="shared" si="2"/>
        <v>0</v>
      </c>
    </row>
    <row r="62" spans="1:11" x14ac:dyDescent="0.3">
      <c r="A62" s="134"/>
      <c r="B62" s="136"/>
      <c r="C62" s="136"/>
      <c r="D62" s="136"/>
      <c r="E62" s="136"/>
      <c r="F62" s="136"/>
      <c r="G62" s="136"/>
      <c r="H62" s="136"/>
      <c r="I62" s="135"/>
      <c r="J62" s="134"/>
      <c r="K62" s="132"/>
    </row>
    <row r="76" spans="1:11" ht="15" thickBot="1" x14ac:dyDescent="0.35"/>
    <row r="77" spans="1:11" ht="15" customHeight="1" x14ac:dyDescent="0.3">
      <c r="A77" s="121" t="s">
        <v>344</v>
      </c>
      <c r="B77" s="105"/>
      <c r="C77" s="105"/>
      <c r="D77" s="105"/>
      <c r="E77" s="105"/>
      <c r="F77" s="105"/>
      <c r="G77" s="106"/>
      <c r="H77" s="8"/>
      <c r="I77" s="60"/>
    </row>
    <row r="78" spans="1:11" x14ac:dyDescent="0.3">
      <c r="A78" s="107"/>
      <c r="B78" s="108"/>
      <c r="C78" s="108"/>
      <c r="D78" s="108"/>
      <c r="E78" s="108"/>
      <c r="F78" s="108"/>
      <c r="G78" s="109"/>
      <c r="H78" s="8"/>
      <c r="I78" s="60"/>
    </row>
    <row r="79" spans="1:11" ht="15" thickBot="1" x14ac:dyDescent="0.35">
      <c r="A79" s="110"/>
      <c r="B79" s="111"/>
      <c r="C79" s="111"/>
      <c r="D79" s="111"/>
      <c r="E79" s="111"/>
      <c r="F79" s="111"/>
      <c r="G79" s="112"/>
      <c r="H79" s="9"/>
      <c r="I79" s="61"/>
      <c r="J79" s="6"/>
      <c r="K79" s="65"/>
    </row>
    <row r="80" spans="1:11" ht="15" thickBot="1" x14ac:dyDescent="0.35">
      <c r="A80" s="59"/>
      <c r="B80" s="5"/>
      <c r="C80" s="5"/>
      <c r="D80" s="5"/>
      <c r="E80" s="5"/>
      <c r="F80" s="5"/>
      <c r="G80" s="16"/>
      <c r="H80" s="10"/>
      <c r="I80" s="16"/>
    </row>
    <row r="81" spans="1:11" ht="15" thickBot="1" x14ac:dyDescent="0.35">
      <c r="A81" s="113"/>
      <c r="B81" s="114"/>
      <c r="C81" s="114"/>
      <c r="D81" s="114"/>
      <c r="E81" s="57"/>
      <c r="F81" s="114"/>
      <c r="G81" s="114"/>
      <c r="H81" s="32"/>
      <c r="I81" s="115"/>
      <c r="J81" s="115"/>
      <c r="K81" s="116"/>
    </row>
    <row r="82" spans="1:11" ht="16.2" thickBot="1" x14ac:dyDescent="0.35">
      <c r="A82" s="27"/>
      <c r="B82" s="28"/>
      <c r="C82" s="28"/>
      <c r="D82" s="28"/>
      <c r="E82" s="29"/>
      <c r="F82" s="5"/>
      <c r="G82" s="30"/>
      <c r="H82" s="10"/>
      <c r="I82" s="16"/>
      <c r="J82" s="5"/>
      <c r="K82" s="10"/>
    </row>
    <row r="83" spans="1:11" ht="15" thickBot="1" x14ac:dyDescent="0.35">
      <c r="A83" s="122"/>
      <c r="B83" s="123"/>
      <c r="C83" s="123"/>
      <c r="D83" s="123"/>
      <c r="E83" s="123"/>
      <c r="F83" s="123"/>
      <c r="G83" s="123"/>
      <c r="H83" s="123"/>
      <c r="I83" s="123"/>
      <c r="J83" s="123"/>
      <c r="K83" s="124"/>
    </row>
    <row r="84" spans="1:11" ht="29.4" thickBot="1" x14ac:dyDescent="0.35">
      <c r="A84" s="62" t="s">
        <v>251</v>
      </c>
      <c r="B84" s="125" t="s">
        <v>252</v>
      </c>
      <c r="C84" s="126"/>
      <c r="D84" s="126"/>
      <c r="E84" s="126"/>
      <c r="F84" s="126"/>
      <c r="G84" s="126"/>
      <c r="H84" s="127"/>
      <c r="I84" s="64" t="s">
        <v>125</v>
      </c>
      <c r="J84" s="63" t="s">
        <v>253</v>
      </c>
      <c r="K84" s="67" t="s">
        <v>121</v>
      </c>
    </row>
    <row r="85" spans="1:11" x14ac:dyDescent="0.3">
      <c r="A85" s="139" t="s">
        <v>339</v>
      </c>
      <c r="B85" s="137" t="s">
        <v>189</v>
      </c>
      <c r="C85" s="137"/>
      <c r="D85" s="137"/>
      <c r="E85" s="137"/>
      <c r="F85" s="137"/>
      <c r="G85" s="137"/>
      <c r="H85" s="137"/>
      <c r="I85" s="144">
        <v>700</v>
      </c>
      <c r="J85" s="130">
        <f>'COMPOSIÇÕES DE ITEM'!J1062:K1062</f>
        <v>0</v>
      </c>
      <c r="K85" s="132">
        <f>J85*I85</f>
        <v>0</v>
      </c>
    </row>
    <row r="86" spans="1:11" x14ac:dyDescent="0.3">
      <c r="A86" s="140"/>
      <c r="B86" s="138"/>
      <c r="C86" s="138"/>
      <c r="D86" s="138"/>
      <c r="E86" s="138"/>
      <c r="F86" s="138"/>
      <c r="G86" s="138"/>
      <c r="H86" s="138"/>
      <c r="I86" s="145"/>
      <c r="J86" s="131"/>
      <c r="K86" s="132"/>
    </row>
    <row r="87" spans="1:11" x14ac:dyDescent="0.3">
      <c r="A87" s="134" t="s">
        <v>188</v>
      </c>
      <c r="B87" s="136" t="s">
        <v>191</v>
      </c>
      <c r="C87" s="136"/>
      <c r="D87" s="136"/>
      <c r="E87" s="136"/>
      <c r="F87" s="136"/>
      <c r="G87" s="136"/>
      <c r="H87" s="136"/>
      <c r="I87" s="143">
        <v>1000</v>
      </c>
      <c r="J87" s="133">
        <f>'COMPOSIÇÕES DE ITEM'!J1101:K1101</f>
        <v>0</v>
      </c>
      <c r="K87" s="132">
        <f t="shared" ref="K87" si="3">J87*I87</f>
        <v>0</v>
      </c>
    </row>
    <row r="88" spans="1:11" x14ac:dyDescent="0.3">
      <c r="A88" s="134"/>
      <c r="B88" s="136"/>
      <c r="C88" s="136"/>
      <c r="D88" s="136"/>
      <c r="E88" s="136"/>
      <c r="F88" s="136"/>
      <c r="G88" s="136"/>
      <c r="H88" s="136"/>
      <c r="I88" s="143"/>
      <c r="J88" s="134"/>
      <c r="K88" s="132"/>
    </row>
    <row r="89" spans="1:11" x14ac:dyDescent="0.3">
      <c r="A89" s="134" t="s">
        <v>190</v>
      </c>
      <c r="B89" s="136" t="s">
        <v>192</v>
      </c>
      <c r="C89" s="136"/>
      <c r="D89" s="136"/>
      <c r="E89" s="136"/>
      <c r="F89" s="136"/>
      <c r="G89" s="136"/>
      <c r="H89" s="136"/>
      <c r="I89" s="143">
        <v>756</v>
      </c>
      <c r="J89" s="133">
        <f>'COMPOSIÇÕES DE ITEM'!J1140:K1140</f>
        <v>0</v>
      </c>
      <c r="K89" s="132">
        <f t="shared" ref="K89" si="4">J89*I89</f>
        <v>0</v>
      </c>
    </row>
    <row r="90" spans="1:11" x14ac:dyDescent="0.3">
      <c r="A90" s="134"/>
      <c r="B90" s="136"/>
      <c r="C90" s="136"/>
      <c r="D90" s="136"/>
      <c r="E90" s="136"/>
      <c r="F90" s="136"/>
      <c r="G90" s="136"/>
      <c r="H90" s="136"/>
      <c r="I90" s="143"/>
      <c r="J90" s="134"/>
      <c r="K90" s="132"/>
    </row>
    <row r="91" spans="1:11" x14ac:dyDescent="0.3">
      <c r="A91" s="139" t="s">
        <v>195</v>
      </c>
      <c r="B91" s="136" t="s">
        <v>193</v>
      </c>
      <c r="C91" s="136"/>
      <c r="D91" s="136"/>
      <c r="E91" s="136"/>
      <c r="F91" s="136"/>
      <c r="G91" s="136"/>
      <c r="H91" s="136"/>
      <c r="I91" s="143">
        <v>3000</v>
      </c>
      <c r="J91" s="133">
        <f>'COMPOSIÇÕES DE ITEM'!J1179:K1179</f>
        <v>0</v>
      </c>
      <c r="K91" s="132">
        <f t="shared" ref="K91" si="5">J91*I91</f>
        <v>0</v>
      </c>
    </row>
    <row r="92" spans="1:11" x14ac:dyDescent="0.3">
      <c r="A92" s="140"/>
      <c r="B92" s="136"/>
      <c r="C92" s="136"/>
      <c r="D92" s="136"/>
      <c r="E92" s="136"/>
      <c r="F92" s="136"/>
      <c r="G92" s="136"/>
      <c r="H92" s="136"/>
      <c r="I92" s="143"/>
      <c r="J92" s="134"/>
      <c r="K92" s="132"/>
    </row>
    <row r="93" spans="1:11" x14ac:dyDescent="0.3">
      <c r="A93" s="134" t="s">
        <v>196</v>
      </c>
      <c r="B93" s="136" t="s">
        <v>194</v>
      </c>
      <c r="C93" s="136"/>
      <c r="D93" s="136"/>
      <c r="E93" s="136"/>
      <c r="F93" s="136"/>
      <c r="G93" s="136"/>
      <c r="H93" s="136"/>
      <c r="I93" s="143">
        <v>400</v>
      </c>
      <c r="J93" s="133">
        <f>'COMPOSIÇÕES DE ITEM'!J1218:K1218</f>
        <v>0</v>
      </c>
      <c r="K93" s="132">
        <f t="shared" ref="K93" si="6">J93*I93</f>
        <v>0</v>
      </c>
    </row>
    <row r="94" spans="1:11" x14ac:dyDescent="0.3">
      <c r="A94" s="134"/>
      <c r="B94" s="136"/>
      <c r="C94" s="136"/>
      <c r="D94" s="136"/>
      <c r="E94" s="136"/>
      <c r="F94" s="136"/>
      <c r="G94" s="136"/>
      <c r="H94" s="136"/>
      <c r="I94" s="143"/>
      <c r="J94" s="134"/>
      <c r="K94" s="132"/>
    </row>
    <row r="95" spans="1:11" x14ac:dyDescent="0.3">
      <c r="A95" s="134" t="s">
        <v>197</v>
      </c>
      <c r="B95" s="136" t="s">
        <v>199</v>
      </c>
      <c r="C95" s="136"/>
      <c r="D95" s="136"/>
      <c r="E95" s="136"/>
      <c r="F95" s="136"/>
      <c r="G95" s="136"/>
      <c r="H95" s="136"/>
      <c r="I95" s="143">
        <v>400</v>
      </c>
      <c r="J95" s="133">
        <f>'COMPOSIÇÕES DE ITEM'!J1257:K1257</f>
        <v>0</v>
      </c>
      <c r="K95" s="132">
        <f t="shared" ref="K95" si="7">J95*I95</f>
        <v>0</v>
      </c>
    </row>
    <row r="96" spans="1:11" x14ac:dyDescent="0.3">
      <c r="A96" s="134"/>
      <c r="B96" s="136"/>
      <c r="C96" s="136"/>
      <c r="D96" s="136"/>
      <c r="E96" s="136"/>
      <c r="F96" s="136"/>
      <c r="G96" s="136"/>
      <c r="H96" s="136"/>
      <c r="I96" s="143"/>
      <c r="J96" s="134"/>
      <c r="K96" s="132"/>
    </row>
    <row r="97" spans="1:11" x14ac:dyDescent="0.3">
      <c r="A97" s="139" t="s">
        <v>198</v>
      </c>
      <c r="B97" s="136" t="s">
        <v>201</v>
      </c>
      <c r="C97" s="136"/>
      <c r="D97" s="136"/>
      <c r="E97" s="136"/>
      <c r="F97" s="136"/>
      <c r="G97" s="136"/>
      <c r="H97" s="136"/>
      <c r="I97" s="143">
        <v>200</v>
      </c>
      <c r="J97" s="133">
        <f>'COMPOSIÇÕES DE ITEM'!J1296:K1296</f>
        <v>0</v>
      </c>
      <c r="K97" s="132">
        <f t="shared" ref="K97" si="8">J97*I97</f>
        <v>0</v>
      </c>
    </row>
    <row r="98" spans="1:11" x14ac:dyDescent="0.3">
      <c r="A98" s="140"/>
      <c r="B98" s="136"/>
      <c r="C98" s="136"/>
      <c r="D98" s="136"/>
      <c r="E98" s="136"/>
      <c r="F98" s="136"/>
      <c r="G98" s="136"/>
      <c r="H98" s="136"/>
      <c r="I98" s="143"/>
      <c r="J98" s="134"/>
      <c r="K98" s="132"/>
    </row>
    <row r="99" spans="1:11" x14ac:dyDescent="0.3">
      <c r="A99" s="134" t="s">
        <v>200</v>
      </c>
      <c r="B99" s="136" t="s">
        <v>203</v>
      </c>
      <c r="C99" s="136"/>
      <c r="D99" s="136"/>
      <c r="E99" s="136"/>
      <c r="F99" s="136"/>
      <c r="G99" s="136"/>
      <c r="H99" s="136"/>
      <c r="I99" s="143">
        <v>500</v>
      </c>
      <c r="J99" s="133">
        <f>'COMPOSIÇÕES DE ITEM'!J1335:K1335</f>
        <v>0</v>
      </c>
      <c r="K99" s="132">
        <f t="shared" ref="K99" si="9">J99*I99</f>
        <v>0</v>
      </c>
    </row>
    <row r="100" spans="1:11" x14ac:dyDescent="0.3">
      <c r="A100" s="134"/>
      <c r="B100" s="136"/>
      <c r="C100" s="136"/>
      <c r="D100" s="136"/>
      <c r="E100" s="136"/>
      <c r="F100" s="136"/>
      <c r="G100" s="136"/>
      <c r="H100" s="136"/>
      <c r="I100" s="143"/>
      <c r="J100" s="134"/>
      <c r="K100" s="132"/>
    </row>
    <row r="101" spans="1:11" x14ac:dyDescent="0.3">
      <c r="A101" s="134" t="s">
        <v>202</v>
      </c>
      <c r="B101" s="136" t="s">
        <v>204</v>
      </c>
      <c r="C101" s="136"/>
      <c r="D101" s="136"/>
      <c r="E101" s="136"/>
      <c r="F101" s="136"/>
      <c r="G101" s="136"/>
      <c r="H101" s="136"/>
      <c r="I101" s="143">
        <v>500</v>
      </c>
      <c r="J101" s="133">
        <f>'COMPOSIÇÕES DE ITEM'!J1374:K1374</f>
        <v>0</v>
      </c>
      <c r="K101" s="132">
        <f t="shared" ref="K101" si="10">J101*I101</f>
        <v>0</v>
      </c>
    </row>
    <row r="102" spans="1:11" x14ac:dyDescent="0.3">
      <c r="A102" s="134"/>
      <c r="B102" s="136"/>
      <c r="C102" s="136"/>
      <c r="D102" s="136"/>
      <c r="E102" s="136"/>
      <c r="F102" s="136"/>
      <c r="G102" s="136"/>
      <c r="H102" s="136"/>
      <c r="I102" s="143"/>
      <c r="J102" s="134"/>
      <c r="K102" s="132"/>
    </row>
    <row r="103" spans="1:11" x14ac:dyDescent="0.3">
      <c r="A103" s="139" t="s">
        <v>205</v>
      </c>
      <c r="B103" s="136" t="s">
        <v>207</v>
      </c>
      <c r="C103" s="136"/>
      <c r="D103" s="136"/>
      <c r="E103" s="136"/>
      <c r="F103" s="136"/>
      <c r="G103" s="136"/>
      <c r="H103" s="136"/>
      <c r="I103" s="143">
        <v>500</v>
      </c>
      <c r="J103" s="133">
        <f>'COMPOSIÇÕES DE ITEM'!J1413:K1413</f>
        <v>0</v>
      </c>
      <c r="K103" s="132">
        <f t="shared" ref="K103" si="11">J103*I103</f>
        <v>0</v>
      </c>
    </row>
    <row r="104" spans="1:11" x14ac:dyDescent="0.3">
      <c r="A104" s="140"/>
      <c r="B104" s="136"/>
      <c r="C104" s="136"/>
      <c r="D104" s="136"/>
      <c r="E104" s="136"/>
      <c r="F104" s="136"/>
      <c r="G104" s="136"/>
      <c r="H104" s="136"/>
      <c r="I104" s="143"/>
      <c r="J104" s="134"/>
      <c r="K104" s="132"/>
    </row>
    <row r="105" spans="1:11" x14ac:dyDescent="0.3">
      <c r="A105" s="134" t="s">
        <v>206</v>
      </c>
      <c r="B105" s="136" t="s">
        <v>209</v>
      </c>
      <c r="C105" s="136"/>
      <c r="D105" s="136"/>
      <c r="E105" s="136"/>
      <c r="F105" s="136"/>
      <c r="G105" s="136"/>
      <c r="H105" s="136"/>
      <c r="I105" s="143">
        <v>500</v>
      </c>
      <c r="J105" s="133">
        <f>'COMPOSIÇÕES DE ITEM'!J1452:K1452</f>
        <v>0</v>
      </c>
      <c r="K105" s="132">
        <f t="shared" ref="K105" si="12">J105*I105</f>
        <v>0</v>
      </c>
    </row>
    <row r="106" spans="1:11" x14ac:dyDescent="0.3">
      <c r="A106" s="134"/>
      <c r="B106" s="136"/>
      <c r="C106" s="136"/>
      <c r="D106" s="136"/>
      <c r="E106" s="136"/>
      <c r="F106" s="136"/>
      <c r="G106" s="136"/>
      <c r="H106" s="136"/>
      <c r="I106" s="143"/>
      <c r="J106" s="134"/>
      <c r="K106" s="132"/>
    </row>
    <row r="107" spans="1:11" ht="15" customHeight="1" x14ac:dyDescent="0.3">
      <c r="A107" s="134" t="s">
        <v>208</v>
      </c>
      <c r="B107" s="136" t="s">
        <v>211</v>
      </c>
      <c r="C107" s="136"/>
      <c r="D107" s="136"/>
      <c r="E107" s="136"/>
      <c r="F107" s="136"/>
      <c r="G107" s="136"/>
      <c r="H107" s="136"/>
      <c r="I107" s="143">
        <v>500</v>
      </c>
      <c r="J107" s="133">
        <f>'COMPOSIÇÕES DE ITEM'!J1491:K1491</f>
        <v>0</v>
      </c>
      <c r="K107" s="132">
        <f t="shared" ref="K107" si="13">J107*I107</f>
        <v>0</v>
      </c>
    </row>
    <row r="108" spans="1:11" x14ac:dyDescent="0.3">
      <c r="A108" s="134"/>
      <c r="B108" s="136"/>
      <c r="C108" s="136"/>
      <c r="D108" s="136"/>
      <c r="E108" s="136"/>
      <c r="F108" s="136"/>
      <c r="G108" s="136"/>
      <c r="H108" s="136"/>
      <c r="I108" s="143"/>
      <c r="J108" s="134"/>
      <c r="K108" s="132"/>
    </row>
    <row r="109" spans="1:11" ht="15" customHeight="1" x14ac:dyDescent="0.3">
      <c r="A109" s="139" t="s">
        <v>210</v>
      </c>
      <c r="B109" s="136" t="s">
        <v>213</v>
      </c>
      <c r="C109" s="136"/>
      <c r="D109" s="136"/>
      <c r="E109" s="136"/>
      <c r="F109" s="136"/>
      <c r="G109" s="136"/>
      <c r="H109" s="136"/>
      <c r="I109" s="143">
        <v>500</v>
      </c>
      <c r="J109" s="133">
        <f>'COMPOSIÇÕES DE ITEM'!J1530:K1530</f>
        <v>0</v>
      </c>
      <c r="K109" s="132">
        <f t="shared" ref="K109" si="14">J109*I109</f>
        <v>0</v>
      </c>
    </row>
    <row r="110" spans="1:11" x14ac:dyDescent="0.3">
      <c r="A110" s="140"/>
      <c r="B110" s="136"/>
      <c r="C110" s="136"/>
      <c r="D110" s="136"/>
      <c r="E110" s="136"/>
      <c r="F110" s="136"/>
      <c r="G110" s="136"/>
      <c r="H110" s="136"/>
      <c r="I110" s="143"/>
      <c r="J110" s="134"/>
      <c r="K110" s="132"/>
    </row>
    <row r="111" spans="1:11" x14ac:dyDescent="0.3">
      <c r="A111" s="134" t="s">
        <v>212</v>
      </c>
      <c r="B111" s="136" t="s">
        <v>214</v>
      </c>
      <c r="C111" s="136"/>
      <c r="D111" s="136"/>
      <c r="E111" s="136"/>
      <c r="F111" s="136"/>
      <c r="G111" s="136"/>
      <c r="H111" s="136"/>
      <c r="I111" s="143">
        <v>500</v>
      </c>
      <c r="J111" s="133">
        <f>'COMPOSIÇÕES DE ITEM'!J1569:K1569</f>
        <v>0</v>
      </c>
      <c r="K111" s="132">
        <f t="shared" ref="K111" si="15">J111*I111</f>
        <v>0</v>
      </c>
    </row>
    <row r="112" spans="1:11" x14ac:dyDescent="0.3">
      <c r="A112" s="134"/>
      <c r="B112" s="136"/>
      <c r="C112" s="136"/>
      <c r="D112" s="136"/>
      <c r="E112" s="136"/>
      <c r="F112" s="136"/>
      <c r="G112" s="136"/>
      <c r="H112" s="136"/>
      <c r="I112" s="143"/>
      <c r="J112" s="134"/>
      <c r="K112" s="132"/>
    </row>
    <row r="114" spans="1:11" ht="15" thickBot="1" x14ac:dyDescent="0.35"/>
    <row r="115" spans="1:11" ht="15" customHeight="1" x14ac:dyDescent="0.3">
      <c r="A115" s="121" t="s">
        <v>344</v>
      </c>
      <c r="B115" s="105"/>
      <c r="C115" s="105"/>
      <c r="D115" s="105"/>
      <c r="E115" s="105"/>
      <c r="F115" s="105"/>
      <c r="G115" s="106"/>
      <c r="H115" s="8"/>
      <c r="I115" s="60"/>
    </row>
    <row r="116" spans="1:11" x14ac:dyDescent="0.3">
      <c r="A116" s="107"/>
      <c r="B116" s="108"/>
      <c r="C116" s="108"/>
      <c r="D116" s="108"/>
      <c r="E116" s="108"/>
      <c r="F116" s="108"/>
      <c r="G116" s="109"/>
      <c r="H116" s="8"/>
      <c r="I116" s="60"/>
    </row>
    <row r="117" spans="1:11" ht="15" thickBot="1" x14ac:dyDescent="0.35">
      <c r="A117" s="110"/>
      <c r="B117" s="111"/>
      <c r="C117" s="111"/>
      <c r="D117" s="111"/>
      <c r="E117" s="111"/>
      <c r="F117" s="111"/>
      <c r="G117" s="112"/>
      <c r="H117" s="9"/>
      <c r="I117" s="61"/>
      <c r="J117" s="6"/>
      <c r="K117" s="65"/>
    </row>
    <row r="118" spans="1:11" ht="15" thickBot="1" x14ac:dyDescent="0.35">
      <c r="A118" s="59"/>
      <c r="B118" s="5"/>
      <c r="C118" s="5"/>
      <c r="D118" s="5"/>
      <c r="E118" s="5"/>
      <c r="F118" s="5"/>
      <c r="G118" s="16"/>
      <c r="H118" s="10"/>
      <c r="I118" s="16"/>
    </row>
    <row r="119" spans="1:11" ht="15" thickBot="1" x14ac:dyDescent="0.35">
      <c r="A119" s="113"/>
      <c r="B119" s="114"/>
      <c r="C119" s="114"/>
      <c r="D119" s="114"/>
      <c r="E119" s="57"/>
      <c r="F119" s="114"/>
      <c r="G119" s="114"/>
      <c r="H119" s="32"/>
      <c r="I119" s="115"/>
      <c r="J119" s="115"/>
      <c r="K119" s="116"/>
    </row>
    <row r="120" spans="1:11" ht="16.2" thickBot="1" x14ac:dyDescent="0.35">
      <c r="A120" s="27"/>
      <c r="B120" s="28"/>
      <c r="C120" s="28"/>
      <c r="D120" s="28"/>
      <c r="E120" s="29"/>
      <c r="F120" s="5"/>
      <c r="G120" s="30"/>
      <c r="H120" s="10"/>
      <c r="I120" s="16"/>
      <c r="J120" s="5"/>
      <c r="K120" s="10"/>
    </row>
    <row r="121" spans="1:11" ht="15" thickBot="1" x14ac:dyDescent="0.35">
      <c r="A121" s="122"/>
      <c r="B121" s="123"/>
      <c r="C121" s="123"/>
      <c r="D121" s="123"/>
      <c r="E121" s="123"/>
      <c r="F121" s="123"/>
      <c r="G121" s="123"/>
      <c r="H121" s="123"/>
      <c r="I121" s="123"/>
      <c r="J121" s="123"/>
      <c r="K121" s="124"/>
    </row>
    <row r="122" spans="1:11" ht="29.4" thickBot="1" x14ac:dyDescent="0.35">
      <c r="A122" s="62" t="s">
        <v>251</v>
      </c>
      <c r="B122" s="125" t="s">
        <v>252</v>
      </c>
      <c r="C122" s="126"/>
      <c r="D122" s="126"/>
      <c r="E122" s="126"/>
      <c r="F122" s="126"/>
      <c r="G122" s="126"/>
      <c r="H122" s="127"/>
      <c r="I122" s="64" t="s">
        <v>125</v>
      </c>
      <c r="J122" s="63" t="s">
        <v>253</v>
      </c>
      <c r="K122" s="67" t="s">
        <v>121</v>
      </c>
    </row>
    <row r="123" spans="1:11" x14ac:dyDescent="0.3">
      <c r="A123" s="139" t="s">
        <v>340</v>
      </c>
      <c r="B123" s="146" t="s">
        <v>217</v>
      </c>
      <c r="C123" s="146"/>
      <c r="D123" s="146"/>
      <c r="E123" s="146"/>
      <c r="F123" s="146"/>
      <c r="G123" s="146"/>
      <c r="H123" s="146"/>
      <c r="I123" s="144">
        <v>20</v>
      </c>
      <c r="J123" s="130">
        <f>'COMPOSIÇÕES DE ITEM'!J1608:K1608</f>
        <v>0</v>
      </c>
      <c r="K123" s="132">
        <f>J123*I123</f>
        <v>0</v>
      </c>
    </row>
    <row r="124" spans="1:11" x14ac:dyDescent="0.3">
      <c r="A124" s="140"/>
      <c r="B124" s="147"/>
      <c r="C124" s="147"/>
      <c r="D124" s="147"/>
      <c r="E124" s="147"/>
      <c r="F124" s="147"/>
      <c r="G124" s="147"/>
      <c r="H124" s="147"/>
      <c r="I124" s="145"/>
      <c r="J124" s="131"/>
      <c r="K124" s="132"/>
    </row>
    <row r="125" spans="1:11" x14ac:dyDescent="0.3">
      <c r="A125" s="134" t="s">
        <v>216</v>
      </c>
      <c r="B125" s="136" t="s">
        <v>219</v>
      </c>
      <c r="C125" s="136"/>
      <c r="D125" s="136"/>
      <c r="E125" s="136"/>
      <c r="F125" s="136"/>
      <c r="G125" s="136"/>
      <c r="H125" s="136"/>
      <c r="I125" s="143">
        <v>20</v>
      </c>
      <c r="J125" s="133">
        <f>'COMPOSIÇÕES DE ITEM'!J1647:K1647</f>
        <v>0</v>
      </c>
      <c r="K125" s="132">
        <f t="shared" ref="K125" si="16">J125*I125</f>
        <v>0</v>
      </c>
    </row>
    <row r="126" spans="1:11" x14ac:dyDescent="0.3">
      <c r="A126" s="134"/>
      <c r="B126" s="136"/>
      <c r="C126" s="136"/>
      <c r="D126" s="136"/>
      <c r="E126" s="136"/>
      <c r="F126" s="136"/>
      <c r="G126" s="136"/>
      <c r="H126" s="136"/>
      <c r="I126" s="143"/>
      <c r="J126" s="134"/>
      <c r="K126" s="132"/>
    </row>
    <row r="127" spans="1:11" x14ac:dyDescent="0.3">
      <c r="A127" s="134" t="s">
        <v>218</v>
      </c>
      <c r="B127" s="136" t="s">
        <v>220</v>
      </c>
      <c r="C127" s="136"/>
      <c r="D127" s="136"/>
      <c r="E127" s="136"/>
      <c r="F127" s="136"/>
      <c r="G127" s="136"/>
      <c r="H127" s="136"/>
      <c r="I127" s="143">
        <v>20</v>
      </c>
      <c r="J127" s="133">
        <f>'COMPOSIÇÕES DE ITEM'!J1686:K1686</f>
        <v>0</v>
      </c>
      <c r="K127" s="132">
        <f t="shared" ref="K127" si="17">J127*I127</f>
        <v>0</v>
      </c>
    </row>
    <row r="128" spans="1:11" x14ac:dyDescent="0.3">
      <c r="A128" s="134"/>
      <c r="B128" s="136"/>
      <c r="C128" s="136"/>
      <c r="D128" s="136"/>
      <c r="E128" s="136"/>
      <c r="F128" s="136"/>
      <c r="G128" s="136"/>
      <c r="H128" s="136"/>
      <c r="I128" s="143"/>
      <c r="J128" s="134"/>
      <c r="K128" s="132"/>
    </row>
    <row r="129" spans="1:11" x14ac:dyDescent="0.3">
      <c r="A129" s="139" t="s">
        <v>222</v>
      </c>
      <c r="B129" s="136" t="s">
        <v>221</v>
      </c>
      <c r="C129" s="136"/>
      <c r="D129" s="136"/>
      <c r="E129" s="136"/>
      <c r="F129" s="136"/>
      <c r="G129" s="136"/>
      <c r="H129" s="136"/>
      <c r="I129" s="143">
        <v>20</v>
      </c>
      <c r="J129" s="133">
        <f>'COMPOSIÇÕES DE ITEM'!J1725:K1725</f>
        <v>0</v>
      </c>
      <c r="K129" s="132">
        <f t="shared" ref="K129" si="18">J129*I129</f>
        <v>0</v>
      </c>
    </row>
    <row r="130" spans="1:11" x14ac:dyDescent="0.3">
      <c r="A130" s="140"/>
      <c r="B130" s="136"/>
      <c r="C130" s="136"/>
      <c r="D130" s="136"/>
      <c r="E130" s="136"/>
      <c r="F130" s="136"/>
      <c r="G130" s="136"/>
      <c r="H130" s="136"/>
      <c r="I130" s="143"/>
      <c r="J130" s="134"/>
      <c r="K130" s="132"/>
    </row>
    <row r="131" spans="1:11" x14ac:dyDescent="0.3">
      <c r="A131" s="134" t="s">
        <v>223</v>
      </c>
      <c r="B131" s="136" t="s">
        <v>228</v>
      </c>
      <c r="C131" s="136"/>
      <c r="D131" s="136"/>
      <c r="E131" s="136"/>
      <c r="F131" s="136"/>
      <c r="G131" s="136"/>
      <c r="H131" s="136"/>
      <c r="I131" s="143">
        <v>20</v>
      </c>
      <c r="J131" s="133">
        <f>'COMPOSIÇÕES DE ITEM'!J1764:K1764</f>
        <v>0</v>
      </c>
      <c r="K131" s="132">
        <f t="shared" ref="K131" si="19">J131*I131</f>
        <v>0</v>
      </c>
    </row>
    <row r="132" spans="1:11" x14ac:dyDescent="0.3">
      <c r="A132" s="134"/>
      <c r="B132" s="136"/>
      <c r="C132" s="136"/>
      <c r="D132" s="136"/>
      <c r="E132" s="136"/>
      <c r="F132" s="136"/>
      <c r="G132" s="136"/>
      <c r="H132" s="136"/>
      <c r="I132" s="143"/>
      <c r="J132" s="134"/>
      <c r="K132" s="132"/>
    </row>
    <row r="133" spans="1:11" x14ac:dyDescent="0.3">
      <c r="A133" s="134" t="s">
        <v>224</v>
      </c>
      <c r="B133" s="136" t="s">
        <v>227</v>
      </c>
      <c r="C133" s="136"/>
      <c r="D133" s="136"/>
      <c r="E133" s="136"/>
      <c r="F133" s="136"/>
      <c r="G133" s="136"/>
      <c r="H133" s="136"/>
      <c r="I133" s="143">
        <v>20</v>
      </c>
      <c r="J133" s="133">
        <f>'COMPOSIÇÕES DE ITEM'!J1803:K1803</f>
        <v>0</v>
      </c>
      <c r="K133" s="132">
        <f t="shared" ref="K133" si="20">J133*I133</f>
        <v>0</v>
      </c>
    </row>
    <row r="134" spans="1:11" x14ac:dyDescent="0.3">
      <c r="A134" s="134"/>
      <c r="B134" s="136"/>
      <c r="C134" s="136"/>
      <c r="D134" s="136"/>
      <c r="E134" s="136"/>
      <c r="F134" s="136"/>
      <c r="G134" s="136"/>
      <c r="H134" s="136"/>
      <c r="I134" s="143"/>
      <c r="J134" s="134"/>
      <c r="K134" s="132"/>
    </row>
    <row r="135" spans="1:11" x14ac:dyDescent="0.3">
      <c r="A135" s="139" t="s">
        <v>226</v>
      </c>
      <c r="B135" s="136" t="s">
        <v>230</v>
      </c>
      <c r="C135" s="136"/>
      <c r="D135" s="136"/>
      <c r="E135" s="136"/>
      <c r="F135" s="136"/>
      <c r="G135" s="136"/>
      <c r="H135" s="136"/>
      <c r="I135" s="143">
        <v>20</v>
      </c>
      <c r="J135" s="133">
        <f>'COMPOSIÇÕES DE ITEM'!J1842:K1842</f>
        <v>0</v>
      </c>
      <c r="K135" s="132">
        <f t="shared" ref="K135" si="21">J135*I135</f>
        <v>0</v>
      </c>
    </row>
    <row r="136" spans="1:11" x14ac:dyDescent="0.3">
      <c r="A136" s="140"/>
      <c r="B136" s="136"/>
      <c r="C136" s="136"/>
      <c r="D136" s="136"/>
      <c r="E136" s="136"/>
      <c r="F136" s="136"/>
      <c r="G136" s="136"/>
      <c r="H136" s="136"/>
      <c r="I136" s="143"/>
      <c r="J136" s="134"/>
      <c r="K136" s="132"/>
    </row>
    <row r="137" spans="1:11" x14ac:dyDescent="0.3">
      <c r="A137" s="134" t="s">
        <v>229</v>
      </c>
      <c r="B137" s="136" t="s">
        <v>225</v>
      </c>
      <c r="C137" s="136"/>
      <c r="D137" s="136"/>
      <c r="E137" s="136"/>
      <c r="F137" s="136"/>
      <c r="G137" s="136"/>
      <c r="H137" s="136"/>
      <c r="I137" s="143">
        <v>20</v>
      </c>
      <c r="J137" s="133">
        <f>'COMPOSIÇÕES DE ITEM'!J1881:K1881</f>
        <v>0</v>
      </c>
      <c r="K137" s="132">
        <f t="shared" ref="K137" si="22">J137*I137</f>
        <v>0</v>
      </c>
    </row>
    <row r="138" spans="1:11" x14ac:dyDescent="0.3">
      <c r="A138" s="134"/>
      <c r="B138" s="136"/>
      <c r="C138" s="136"/>
      <c r="D138" s="136"/>
      <c r="E138" s="136"/>
      <c r="F138" s="136"/>
      <c r="G138" s="136"/>
      <c r="H138" s="136"/>
      <c r="I138" s="143"/>
      <c r="J138" s="134"/>
      <c r="K138" s="132"/>
    </row>
    <row r="152" spans="1:11" ht="15" thickBot="1" x14ac:dyDescent="0.35"/>
    <row r="153" spans="1:11" ht="15" customHeight="1" x14ac:dyDescent="0.3">
      <c r="A153" s="121" t="s">
        <v>344</v>
      </c>
      <c r="B153" s="105"/>
      <c r="C153" s="105"/>
      <c r="D153" s="105"/>
      <c r="E153" s="105"/>
      <c r="F153" s="105"/>
      <c r="G153" s="106"/>
      <c r="H153" s="8"/>
      <c r="I153" s="60"/>
    </row>
    <row r="154" spans="1:11" x14ac:dyDescent="0.3">
      <c r="A154" s="107"/>
      <c r="B154" s="108"/>
      <c r="C154" s="108"/>
      <c r="D154" s="108"/>
      <c r="E154" s="108"/>
      <c r="F154" s="108"/>
      <c r="G154" s="109"/>
      <c r="H154" s="8"/>
      <c r="I154" s="60"/>
    </row>
    <row r="155" spans="1:11" ht="15" thickBot="1" x14ac:dyDescent="0.35">
      <c r="A155" s="110"/>
      <c r="B155" s="111"/>
      <c r="C155" s="111"/>
      <c r="D155" s="111"/>
      <c r="E155" s="111"/>
      <c r="F155" s="111"/>
      <c r="G155" s="112"/>
      <c r="H155" s="9"/>
      <c r="I155" s="61"/>
      <c r="J155" s="6"/>
      <c r="K155" s="65"/>
    </row>
    <row r="156" spans="1:11" ht="15" thickBot="1" x14ac:dyDescent="0.35">
      <c r="A156" s="59"/>
      <c r="B156" s="5"/>
      <c r="C156" s="5"/>
      <c r="D156" s="5"/>
      <c r="E156" s="5"/>
      <c r="F156" s="5"/>
      <c r="G156" s="16"/>
      <c r="H156" s="10"/>
      <c r="I156" s="16"/>
    </row>
    <row r="157" spans="1:11" ht="15" thickBot="1" x14ac:dyDescent="0.35">
      <c r="A157" s="113"/>
      <c r="B157" s="114"/>
      <c r="C157" s="114"/>
      <c r="D157" s="114"/>
      <c r="E157" s="57"/>
      <c r="F157" s="114"/>
      <c r="G157" s="114"/>
      <c r="H157" s="32"/>
      <c r="I157" s="115"/>
      <c r="J157" s="115"/>
      <c r="K157" s="116"/>
    </row>
    <row r="158" spans="1:11" ht="16.2" thickBot="1" x14ac:dyDescent="0.35">
      <c r="A158" s="27"/>
      <c r="B158" s="28"/>
      <c r="C158" s="28"/>
      <c r="D158" s="28"/>
      <c r="E158" s="29"/>
      <c r="F158" s="5"/>
      <c r="G158" s="30"/>
      <c r="H158" s="10"/>
      <c r="I158" s="16"/>
      <c r="J158" s="5"/>
      <c r="K158" s="10"/>
    </row>
    <row r="159" spans="1:11" ht="15" thickBot="1" x14ac:dyDescent="0.35">
      <c r="A159" s="122"/>
      <c r="B159" s="123"/>
      <c r="C159" s="123"/>
      <c r="D159" s="123"/>
      <c r="E159" s="123"/>
      <c r="F159" s="123"/>
      <c r="G159" s="123"/>
      <c r="H159" s="123"/>
      <c r="I159" s="123"/>
      <c r="J159" s="123"/>
      <c r="K159" s="124"/>
    </row>
    <row r="160" spans="1:11" ht="29.4" thickBot="1" x14ac:dyDescent="0.35">
      <c r="A160" s="62" t="s">
        <v>251</v>
      </c>
      <c r="B160" s="125" t="s">
        <v>252</v>
      </c>
      <c r="C160" s="126"/>
      <c r="D160" s="126"/>
      <c r="E160" s="126"/>
      <c r="F160" s="126"/>
      <c r="G160" s="126"/>
      <c r="H160" s="127"/>
      <c r="I160" s="64" t="s">
        <v>125</v>
      </c>
      <c r="J160" s="63" t="s">
        <v>253</v>
      </c>
      <c r="K160" s="67" t="s">
        <v>121</v>
      </c>
    </row>
    <row r="161" spans="1:11" x14ac:dyDescent="0.3">
      <c r="A161" s="139" t="s">
        <v>341</v>
      </c>
      <c r="B161" s="146" t="s">
        <v>231</v>
      </c>
      <c r="C161" s="146"/>
      <c r="D161" s="146"/>
      <c r="E161" s="146"/>
      <c r="F161" s="146"/>
      <c r="G161" s="146"/>
      <c r="H161" s="146"/>
      <c r="I161" s="144">
        <v>20</v>
      </c>
      <c r="J161" s="130">
        <f>'COMPOSIÇÕES DE ITEM'!J1920:K1920</f>
        <v>0</v>
      </c>
      <c r="K161" s="132">
        <f>J161*I161</f>
        <v>0</v>
      </c>
    </row>
    <row r="162" spans="1:11" x14ac:dyDescent="0.3">
      <c r="A162" s="140"/>
      <c r="B162" s="147"/>
      <c r="C162" s="147"/>
      <c r="D162" s="147"/>
      <c r="E162" s="147"/>
      <c r="F162" s="147"/>
      <c r="G162" s="147"/>
      <c r="H162" s="147"/>
      <c r="I162" s="145"/>
      <c r="J162" s="131"/>
      <c r="K162" s="132"/>
    </row>
    <row r="163" spans="1:11" x14ac:dyDescent="0.3">
      <c r="A163" s="134" t="s">
        <v>232</v>
      </c>
      <c r="B163" s="136" t="s">
        <v>234</v>
      </c>
      <c r="C163" s="136"/>
      <c r="D163" s="136"/>
      <c r="E163" s="136"/>
      <c r="F163" s="136"/>
      <c r="G163" s="136"/>
      <c r="H163" s="136"/>
      <c r="I163" s="143">
        <v>20</v>
      </c>
      <c r="J163" s="133">
        <f>'COMPOSIÇÕES DE ITEM'!J1959:K1959</f>
        <v>0</v>
      </c>
      <c r="K163" s="132">
        <f t="shared" ref="K163" si="23">J163*I163</f>
        <v>0</v>
      </c>
    </row>
    <row r="164" spans="1:11" x14ac:dyDescent="0.3">
      <c r="A164" s="134"/>
      <c r="B164" s="136"/>
      <c r="C164" s="136"/>
      <c r="D164" s="136"/>
      <c r="E164" s="136"/>
      <c r="F164" s="136"/>
      <c r="G164" s="136"/>
      <c r="H164" s="136"/>
      <c r="I164" s="143"/>
      <c r="J164" s="134"/>
      <c r="K164" s="132"/>
    </row>
    <row r="165" spans="1:11" x14ac:dyDescent="0.3">
      <c r="A165" s="134" t="s">
        <v>233</v>
      </c>
      <c r="B165" s="136" t="s">
        <v>239</v>
      </c>
      <c r="C165" s="136"/>
      <c r="D165" s="136"/>
      <c r="E165" s="136"/>
      <c r="F165" s="136"/>
      <c r="G165" s="136"/>
      <c r="H165" s="136"/>
      <c r="I165" s="143">
        <v>20</v>
      </c>
      <c r="J165" s="133">
        <f>'COMPOSIÇÕES DE ITEM'!J1998:K1998</f>
        <v>0</v>
      </c>
      <c r="K165" s="132">
        <f t="shared" ref="K165" si="24">J165*I165</f>
        <v>0</v>
      </c>
    </row>
    <row r="166" spans="1:11" x14ac:dyDescent="0.3">
      <c r="A166" s="134"/>
      <c r="B166" s="136"/>
      <c r="C166" s="136"/>
      <c r="D166" s="136"/>
      <c r="E166" s="136"/>
      <c r="F166" s="136"/>
      <c r="G166" s="136"/>
      <c r="H166" s="136"/>
      <c r="I166" s="143"/>
      <c r="J166" s="134"/>
      <c r="K166" s="132"/>
    </row>
    <row r="167" spans="1:11" x14ac:dyDescent="0.3">
      <c r="A167" s="139" t="s">
        <v>235</v>
      </c>
      <c r="B167" s="136" t="s">
        <v>240</v>
      </c>
      <c r="C167" s="136"/>
      <c r="D167" s="136"/>
      <c r="E167" s="136"/>
      <c r="F167" s="136"/>
      <c r="G167" s="136"/>
      <c r="H167" s="136"/>
      <c r="I167" s="143">
        <v>20</v>
      </c>
      <c r="J167" s="133">
        <f>'COMPOSIÇÕES DE ITEM'!J2037:K2037</f>
        <v>0</v>
      </c>
      <c r="K167" s="132">
        <f t="shared" ref="K167" si="25">J167*I167</f>
        <v>0</v>
      </c>
    </row>
    <row r="168" spans="1:11" x14ac:dyDescent="0.3">
      <c r="A168" s="140"/>
      <c r="B168" s="136"/>
      <c r="C168" s="136"/>
      <c r="D168" s="136"/>
      <c r="E168" s="136"/>
      <c r="F168" s="136"/>
      <c r="G168" s="136"/>
      <c r="H168" s="136"/>
      <c r="I168" s="143"/>
      <c r="J168" s="134"/>
      <c r="K168" s="132"/>
    </row>
    <row r="169" spans="1:11" x14ac:dyDescent="0.3">
      <c r="A169" s="134" t="s">
        <v>250</v>
      </c>
      <c r="B169" s="136" t="s">
        <v>241</v>
      </c>
      <c r="C169" s="136"/>
      <c r="D169" s="136"/>
      <c r="E169" s="136"/>
      <c r="F169" s="136"/>
      <c r="G169" s="136"/>
      <c r="H169" s="136"/>
      <c r="I169" s="143">
        <v>2</v>
      </c>
      <c r="J169" s="133">
        <f>'COMPOSIÇÕES DE ITEM'!J2076:K2076</f>
        <v>0</v>
      </c>
      <c r="K169" s="132">
        <f t="shared" ref="K169" si="26">J169*I169</f>
        <v>0</v>
      </c>
    </row>
    <row r="170" spans="1:11" x14ac:dyDescent="0.3">
      <c r="A170" s="134"/>
      <c r="B170" s="136"/>
      <c r="C170" s="136"/>
      <c r="D170" s="136"/>
      <c r="E170" s="136"/>
      <c r="F170" s="136"/>
      <c r="G170" s="136"/>
      <c r="H170" s="136"/>
      <c r="I170" s="143"/>
      <c r="J170" s="134"/>
      <c r="K170" s="132"/>
    </row>
    <row r="171" spans="1:11" x14ac:dyDescent="0.3">
      <c r="A171" s="134" t="s">
        <v>236</v>
      </c>
      <c r="B171" s="136" t="s">
        <v>242</v>
      </c>
      <c r="C171" s="136"/>
      <c r="D171" s="136"/>
      <c r="E171" s="136"/>
      <c r="F171" s="136"/>
      <c r="G171" s="136"/>
      <c r="H171" s="136"/>
      <c r="I171" s="143">
        <v>20</v>
      </c>
      <c r="J171" s="133">
        <f>'COMPOSIÇÕES DE ITEM'!J2115:K2115</f>
        <v>0</v>
      </c>
      <c r="K171" s="132">
        <f t="shared" ref="K171" si="27">J171*I171</f>
        <v>0</v>
      </c>
    </row>
    <row r="172" spans="1:11" x14ac:dyDescent="0.3">
      <c r="A172" s="134"/>
      <c r="B172" s="136"/>
      <c r="C172" s="136"/>
      <c r="D172" s="136"/>
      <c r="E172" s="136"/>
      <c r="F172" s="136"/>
      <c r="G172" s="136"/>
      <c r="H172" s="136"/>
      <c r="I172" s="143"/>
      <c r="J172" s="134"/>
      <c r="K172" s="132"/>
    </row>
    <row r="173" spans="1:11" x14ac:dyDescent="0.3">
      <c r="A173" s="139" t="s">
        <v>237</v>
      </c>
      <c r="B173" s="136" t="s">
        <v>243</v>
      </c>
      <c r="C173" s="136"/>
      <c r="D173" s="136"/>
      <c r="E173" s="136"/>
      <c r="F173" s="136"/>
      <c r="G173" s="136"/>
      <c r="H173" s="136"/>
      <c r="I173" s="143">
        <v>20</v>
      </c>
      <c r="J173" s="133">
        <f>'COMPOSIÇÕES DE ITEM'!J2154:K2154</f>
        <v>0</v>
      </c>
      <c r="K173" s="132">
        <f t="shared" ref="K173" si="28">J173*I173</f>
        <v>0</v>
      </c>
    </row>
    <row r="174" spans="1:11" x14ac:dyDescent="0.3">
      <c r="A174" s="140"/>
      <c r="B174" s="136"/>
      <c r="C174" s="136"/>
      <c r="D174" s="136"/>
      <c r="E174" s="136"/>
      <c r="F174" s="136"/>
      <c r="G174" s="136"/>
      <c r="H174" s="136"/>
      <c r="I174" s="143"/>
      <c r="J174" s="134"/>
      <c r="K174" s="132"/>
    </row>
    <row r="175" spans="1:11" x14ac:dyDescent="0.3">
      <c r="A175" s="134" t="s">
        <v>238</v>
      </c>
      <c r="B175" s="136" t="s">
        <v>244</v>
      </c>
      <c r="C175" s="136"/>
      <c r="D175" s="136"/>
      <c r="E175" s="136"/>
      <c r="F175" s="136"/>
      <c r="G175" s="136"/>
      <c r="H175" s="136"/>
      <c r="I175" s="143">
        <v>20</v>
      </c>
      <c r="J175" s="133">
        <f>'COMPOSIÇÕES DE ITEM'!J2193:K2193</f>
        <v>0</v>
      </c>
      <c r="K175" s="132">
        <f t="shared" ref="K175" si="29">J175*I175</f>
        <v>0</v>
      </c>
    </row>
    <row r="176" spans="1:11" x14ac:dyDescent="0.3">
      <c r="A176" s="134"/>
      <c r="B176" s="136"/>
      <c r="C176" s="136"/>
      <c r="D176" s="136"/>
      <c r="E176" s="136"/>
      <c r="F176" s="136"/>
      <c r="G176" s="136"/>
      <c r="H176" s="136"/>
      <c r="I176" s="143"/>
      <c r="J176" s="134"/>
      <c r="K176" s="132"/>
    </row>
  </sheetData>
  <sheetProtection algorithmName="SHA-512" hashValue="Ja8nda0gmI2aotIFoLGPAfyiLNbwVos6uOzfq/JNT9Kxkdgqs8KSCTS8chIc0PXowSc3WPLzMwlK/PO2Y/4w1w==" saltValue="vY1ueS1o5zeOAb/+QV2haA==" spinCount="100000" sheet="1" objects="1" scenarios="1"/>
  <mergeCells count="295">
    <mergeCell ref="A175:A176"/>
    <mergeCell ref="B175:H176"/>
    <mergeCell ref="I175:I176"/>
    <mergeCell ref="J175:J176"/>
    <mergeCell ref="K175:K176"/>
    <mergeCell ref="A173:A174"/>
    <mergeCell ref="B173:H174"/>
    <mergeCell ref="I173:I174"/>
    <mergeCell ref="J173:J174"/>
    <mergeCell ref="K173:K174"/>
    <mergeCell ref="A171:A172"/>
    <mergeCell ref="B171:H172"/>
    <mergeCell ref="I171:I172"/>
    <mergeCell ref="J171:J172"/>
    <mergeCell ref="K171:K172"/>
    <mergeCell ref="A169:A170"/>
    <mergeCell ref="B169:H170"/>
    <mergeCell ref="I169:I170"/>
    <mergeCell ref="J169:J170"/>
    <mergeCell ref="K169:K170"/>
    <mergeCell ref="A167:A168"/>
    <mergeCell ref="B167:H168"/>
    <mergeCell ref="I167:I168"/>
    <mergeCell ref="J167:J168"/>
    <mergeCell ref="K167:K168"/>
    <mergeCell ref="A165:A166"/>
    <mergeCell ref="B165:H166"/>
    <mergeCell ref="I165:I166"/>
    <mergeCell ref="J165:J166"/>
    <mergeCell ref="K165:K166"/>
    <mergeCell ref="K161:K162"/>
    <mergeCell ref="A163:A164"/>
    <mergeCell ref="B163:H164"/>
    <mergeCell ref="I163:I164"/>
    <mergeCell ref="J163:J164"/>
    <mergeCell ref="K163:K164"/>
    <mergeCell ref="B160:H160"/>
    <mergeCell ref="A161:A162"/>
    <mergeCell ref="B161:H162"/>
    <mergeCell ref="I161:I162"/>
    <mergeCell ref="J161:J162"/>
    <mergeCell ref="A153:G155"/>
    <mergeCell ref="A157:D157"/>
    <mergeCell ref="F157:G157"/>
    <mergeCell ref="I157:K157"/>
    <mergeCell ref="A159:K159"/>
    <mergeCell ref="A137:A138"/>
    <mergeCell ref="B137:H138"/>
    <mergeCell ref="I137:I138"/>
    <mergeCell ref="J137:J138"/>
    <mergeCell ref="K137:K138"/>
    <mergeCell ref="A135:A136"/>
    <mergeCell ref="B135:H136"/>
    <mergeCell ref="I135:I136"/>
    <mergeCell ref="J135:J136"/>
    <mergeCell ref="K135:K136"/>
    <mergeCell ref="A133:A134"/>
    <mergeCell ref="B133:H134"/>
    <mergeCell ref="I133:I134"/>
    <mergeCell ref="J133:J134"/>
    <mergeCell ref="K133:K134"/>
    <mergeCell ref="A131:A132"/>
    <mergeCell ref="B131:H132"/>
    <mergeCell ref="I131:I132"/>
    <mergeCell ref="J131:J132"/>
    <mergeCell ref="K131:K132"/>
    <mergeCell ref="A129:A130"/>
    <mergeCell ref="B129:H130"/>
    <mergeCell ref="I129:I130"/>
    <mergeCell ref="J129:J130"/>
    <mergeCell ref="K129:K130"/>
    <mergeCell ref="A127:A128"/>
    <mergeCell ref="B127:H128"/>
    <mergeCell ref="I127:I128"/>
    <mergeCell ref="J127:J128"/>
    <mergeCell ref="K127:K128"/>
    <mergeCell ref="K123:K124"/>
    <mergeCell ref="A125:A126"/>
    <mergeCell ref="B125:H126"/>
    <mergeCell ref="I125:I126"/>
    <mergeCell ref="J125:J126"/>
    <mergeCell ref="K125:K126"/>
    <mergeCell ref="B122:H122"/>
    <mergeCell ref="A123:A124"/>
    <mergeCell ref="B123:H124"/>
    <mergeCell ref="I123:I124"/>
    <mergeCell ref="J123:J124"/>
    <mergeCell ref="A115:G117"/>
    <mergeCell ref="A119:D119"/>
    <mergeCell ref="F119:G119"/>
    <mergeCell ref="I119:K119"/>
    <mergeCell ref="A121:K121"/>
    <mergeCell ref="A111:A112"/>
    <mergeCell ref="B111:H112"/>
    <mergeCell ref="I111:I112"/>
    <mergeCell ref="J111:J112"/>
    <mergeCell ref="K111:K112"/>
    <mergeCell ref="A109:A110"/>
    <mergeCell ref="B109:H110"/>
    <mergeCell ref="I109:I110"/>
    <mergeCell ref="J109:J110"/>
    <mergeCell ref="K109:K110"/>
    <mergeCell ref="A107:A108"/>
    <mergeCell ref="I107:I108"/>
    <mergeCell ref="J107:J108"/>
    <mergeCell ref="K107:K108"/>
    <mergeCell ref="A105:A106"/>
    <mergeCell ref="B107:H108"/>
    <mergeCell ref="I105:I106"/>
    <mergeCell ref="J105:J106"/>
    <mergeCell ref="K105:K106"/>
    <mergeCell ref="A103:A104"/>
    <mergeCell ref="B105:H106"/>
    <mergeCell ref="I103:I104"/>
    <mergeCell ref="J103:J104"/>
    <mergeCell ref="K103:K104"/>
    <mergeCell ref="B103:H104"/>
    <mergeCell ref="A101:A102"/>
    <mergeCell ref="B101:H102"/>
    <mergeCell ref="I101:I102"/>
    <mergeCell ref="J101:J102"/>
    <mergeCell ref="K101:K102"/>
    <mergeCell ref="A99:A100"/>
    <mergeCell ref="B99:H100"/>
    <mergeCell ref="I99:I100"/>
    <mergeCell ref="J99:J100"/>
    <mergeCell ref="K99:K100"/>
    <mergeCell ref="A97:A98"/>
    <mergeCell ref="B97:H98"/>
    <mergeCell ref="I97:I98"/>
    <mergeCell ref="J97:J98"/>
    <mergeCell ref="K97:K98"/>
    <mergeCell ref="A95:A96"/>
    <mergeCell ref="B95:H96"/>
    <mergeCell ref="I95:I96"/>
    <mergeCell ref="J95:J96"/>
    <mergeCell ref="K95:K96"/>
    <mergeCell ref="A93:A94"/>
    <mergeCell ref="B93:H94"/>
    <mergeCell ref="I93:I94"/>
    <mergeCell ref="J93:J94"/>
    <mergeCell ref="K93:K94"/>
    <mergeCell ref="A91:A92"/>
    <mergeCell ref="B91:H92"/>
    <mergeCell ref="I91:I92"/>
    <mergeCell ref="J91:J92"/>
    <mergeCell ref="K91:K92"/>
    <mergeCell ref="A89:A90"/>
    <mergeCell ref="B89:H90"/>
    <mergeCell ref="I89:I90"/>
    <mergeCell ref="J89:J90"/>
    <mergeCell ref="K89:K90"/>
    <mergeCell ref="K85:K86"/>
    <mergeCell ref="A87:A88"/>
    <mergeCell ref="B87:H88"/>
    <mergeCell ref="I87:I88"/>
    <mergeCell ref="J87:J88"/>
    <mergeCell ref="K87:K88"/>
    <mergeCell ref="B84:H84"/>
    <mergeCell ref="A85:A86"/>
    <mergeCell ref="B85:H86"/>
    <mergeCell ref="I85:I86"/>
    <mergeCell ref="J85:J86"/>
    <mergeCell ref="A77:G79"/>
    <mergeCell ref="A81:D81"/>
    <mergeCell ref="F81:G81"/>
    <mergeCell ref="I81:K81"/>
    <mergeCell ref="A83:K83"/>
    <mergeCell ref="A61:A62"/>
    <mergeCell ref="B61:H62"/>
    <mergeCell ref="I61:I62"/>
    <mergeCell ref="J61:J62"/>
    <mergeCell ref="K61:K62"/>
    <mergeCell ref="A59:A60"/>
    <mergeCell ref="B59:H60"/>
    <mergeCell ref="I59:I60"/>
    <mergeCell ref="J59:J60"/>
    <mergeCell ref="K59:K60"/>
    <mergeCell ref="A57:A58"/>
    <mergeCell ref="B57:H58"/>
    <mergeCell ref="I57:I58"/>
    <mergeCell ref="J57:J58"/>
    <mergeCell ref="K57:K58"/>
    <mergeCell ref="A55:A56"/>
    <mergeCell ref="B55:H56"/>
    <mergeCell ref="I55:I56"/>
    <mergeCell ref="J55:J56"/>
    <mergeCell ref="K55:K56"/>
    <mergeCell ref="A53:A54"/>
    <mergeCell ref="B53:H54"/>
    <mergeCell ref="I53:I54"/>
    <mergeCell ref="J53:J54"/>
    <mergeCell ref="K53:K54"/>
    <mergeCell ref="A51:A52"/>
    <mergeCell ref="B51:H52"/>
    <mergeCell ref="I51:I52"/>
    <mergeCell ref="J51:J52"/>
    <mergeCell ref="K51:K52"/>
    <mergeCell ref="K47:K48"/>
    <mergeCell ref="A49:A50"/>
    <mergeCell ref="B49:H50"/>
    <mergeCell ref="I49:I50"/>
    <mergeCell ref="J49:J50"/>
    <mergeCell ref="K49:K50"/>
    <mergeCell ref="B46:H46"/>
    <mergeCell ref="A47:A48"/>
    <mergeCell ref="B47:H48"/>
    <mergeCell ref="I47:I48"/>
    <mergeCell ref="J47:J48"/>
    <mergeCell ref="A39:G41"/>
    <mergeCell ref="A43:D43"/>
    <mergeCell ref="F43:G43"/>
    <mergeCell ref="I43:K43"/>
    <mergeCell ref="A45:K45"/>
    <mergeCell ref="A37:A38"/>
    <mergeCell ref="B37:H38"/>
    <mergeCell ref="K37:K38"/>
    <mergeCell ref="J37:J38"/>
    <mergeCell ref="I37:I38"/>
    <mergeCell ref="A35:A36"/>
    <mergeCell ref="B35:H36"/>
    <mergeCell ref="I35:I36"/>
    <mergeCell ref="J35:J36"/>
    <mergeCell ref="K35:K36"/>
    <mergeCell ref="A33:A34"/>
    <mergeCell ref="B33:H34"/>
    <mergeCell ref="I33:I34"/>
    <mergeCell ref="J33:J34"/>
    <mergeCell ref="K33:K34"/>
    <mergeCell ref="A31:A32"/>
    <mergeCell ref="B31:H32"/>
    <mergeCell ref="I31:I32"/>
    <mergeCell ref="J31:J32"/>
    <mergeCell ref="K31:K32"/>
    <mergeCell ref="A29:A30"/>
    <mergeCell ref="B29:H30"/>
    <mergeCell ref="I29:I30"/>
    <mergeCell ref="J29:J30"/>
    <mergeCell ref="K29:K30"/>
    <mergeCell ref="A27:A28"/>
    <mergeCell ref="B27:H28"/>
    <mergeCell ref="I27:I28"/>
    <mergeCell ref="J27:J28"/>
    <mergeCell ref="K27:K28"/>
    <mergeCell ref="A25:A26"/>
    <mergeCell ref="B25:H26"/>
    <mergeCell ref="I25:I26"/>
    <mergeCell ref="J25:J26"/>
    <mergeCell ref="K25:K26"/>
    <mergeCell ref="A23:A24"/>
    <mergeCell ref="B23:H24"/>
    <mergeCell ref="I23:I24"/>
    <mergeCell ref="J23:J24"/>
    <mergeCell ref="K23:K24"/>
    <mergeCell ref="A21:A22"/>
    <mergeCell ref="B21:H22"/>
    <mergeCell ref="I21:I22"/>
    <mergeCell ref="J21:J22"/>
    <mergeCell ref="K21:K22"/>
    <mergeCell ref="K19:K20"/>
    <mergeCell ref="J19:J20"/>
    <mergeCell ref="I19:I20"/>
    <mergeCell ref="A19:A20"/>
    <mergeCell ref="B19:H20"/>
    <mergeCell ref="B13:H14"/>
    <mergeCell ref="K13:K14"/>
    <mergeCell ref="J13:J14"/>
    <mergeCell ref="I13:I14"/>
    <mergeCell ref="B11:H12"/>
    <mergeCell ref="B9:H10"/>
    <mergeCell ref="B17:H18"/>
    <mergeCell ref="A17:A18"/>
    <mergeCell ref="K17:K18"/>
    <mergeCell ref="J17:J18"/>
    <mergeCell ref="I17:I18"/>
    <mergeCell ref="A13:A14"/>
    <mergeCell ref="B15:H16"/>
    <mergeCell ref="K15:K16"/>
    <mergeCell ref="J15:J16"/>
    <mergeCell ref="I15:I16"/>
    <mergeCell ref="A15:A16"/>
    <mergeCell ref="A9:A10"/>
    <mergeCell ref="I9:I10"/>
    <mergeCell ref="A11:A12"/>
    <mergeCell ref="I5:K5"/>
    <mergeCell ref="A7:K7"/>
    <mergeCell ref="B8:H8"/>
    <mergeCell ref="K9:K10"/>
    <mergeCell ref="J9:J10"/>
    <mergeCell ref="A1:G3"/>
    <mergeCell ref="A5:D5"/>
    <mergeCell ref="F5:G5"/>
    <mergeCell ref="K11:K12"/>
    <mergeCell ref="J11:J12"/>
    <mergeCell ref="I11:I12"/>
  </mergeCells>
  <pageMargins left="0.7" right="0.125" top="0.21875" bottom="0.13541666666666666" header="0.3" footer="0.3"/>
  <pageSetup paperSize="9" scale="97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>
    <pageSetUpPr fitToPage="1"/>
  </sheetPr>
  <dimension ref="A1:L2211"/>
  <sheetViews>
    <sheetView view="pageBreakPreview" topLeftCell="A2134" zoomScaleNormal="145" zoomScaleSheetLayoutView="100" workbookViewId="0">
      <selection activeCell="A2184" sqref="A2184:G2186"/>
    </sheetView>
  </sheetViews>
  <sheetFormatPr defaultRowHeight="14.4" x14ac:dyDescent="0.3"/>
  <cols>
    <col min="1" max="1" width="9.109375" customWidth="1"/>
    <col min="2" max="2" width="22.5546875" customWidth="1"/>
    <col min="3" max="3" width="9.109375" customWidth="1"/>
    <col min="4" max="4" width="5.88671875" customWidth="1"/>
    <col min="5" max="5" width="18" customWidth="1"/>
    <col min="6" max="6" width="11.6640625" customWidth="1"/>
    <col min="7" max="7" width="11.109375" style="18" customWidth="1"/>
    <col min="8" max="8" width="9.109375" style="1" customWidth="1"/>
    <col min="9" max="9" width="12.109375" style="1" bestFit="1" customWidth="1"/>
    <col min="10" max="10" width="12.109375" bestFit="1" customWidth="1"/>
    <col min="11" max="11" width="13.33203125" bestFit="1" customWidth="1"/>
    <col min="12" max="12" width="9.109375" customWidth="1"/>
  </cols>
  <sheetData>
    <row r="1" spans="1:12" ht="15" customHeight="1" x14ac:dyDescent="0.3">
      <c r="A1" s="121" t="s">
        <v>344</v>
      </c>
      <c r="B1" s="105"/>
      <c r="C1" s="105"/>
      <c r="D1" s="105"/>
      <c r="E1" s="105"/>
      <c r="F1" s="105"/>
      <c r="G1" s="106"/>
      <c r="H1" s="8"/>
      <c r="I1" s="8"/>
      <c r="L1" s="70"/>
    </row>
    <row r="2" spans="1:12" x14ac:dyDescent="0.3">
      <c r="A2" s="107"/>
      <c r="B2" s="108"/>
      <c r="C2" s="108"/>
      <c r="D2" s="108"/>
      <c r="E2" s="108"/>
      <c r="F2" s="108"/>
      <c r="G2" s="109"/>
      <c r="H2" s="8"/>
      <c r="I2" s="8"/>
      <c r="L2" s="70"/>
    </row>
    <row r="3" spans="1:12" ht="15" thickBot="1" x14ac:dyDescent="0.35">
      <c r="A3" s="110"/>
      <c r="B3" s="111"/>
      <c r="C3" s="111"/>
      <c r="D3" s="111"/>
      <c r="E3" s="111"/>
      <c r="F3" s="111"/>
      <c r="G3" s="112"/>
      <c r="H3" s="9"/>
      <c r="I3" s="9"/>
      <c r="J3" s="6"/>
      <c r="K3" s="6"/>
      <c r="L3" s="70"/>
    </row>
    <row r="4" spans="1:12" ht="15" thickBot="1" x14ac:dyDescent="0.35">
      <c r="A4" s="5"/>
      <c r="B4" s="5"/>
      <c r="C4" s="5"/>
      <c r="D4" s="5"/>
      <c r="E4" s="5"/>
      <c r="F4" s="5"/>
      <c r="G4" s="16"/>
      <c r="H4" s="10"/>
      <c r="I4" s="10"/>
      <c r="L4" s="70"/>
    </row>
    <row r="5" spans="1:12" ht="15" thickBot="1" x14ac:dyDescent="0.35">
      <c r="A5" s="113"/>
      <c r="B5" s="114"/>
      <c r="C5" s="114"/>
      <c r="D5" s="114"/>
      <c r="E5" s="31"/>
      <c r="F5" s="114"/>
      <c r="G5" s="114"/>
      <c r="H5" s="32"/>
      <c r="I5" s="115"/>
      <c r="J5" s="115"/>
      <c r="K5" s="116"/>
      <c r="L5" s="70"/>
    </row>
    <row r="6" spans="1:12" ht="16.2" thickBot="1" x14ac:dyDescent="0.35">
      <c r="A6" s="27"/>
      <c r="B6" s="28"/>
      <c r="C6" s="28"/>
      <c r="D6" s="28"/>
      <c r="E6" s="29"/>
      <c r="F6" s="5"/>
      <c r="G6" s="30"/>
      <c r="H6" s="10"/>
      <c r="I6" s="10"/>
      <c r="J6" s="5"/>
      <c r="K6" s="5"/>
      <c r="L6" s="70"/>
    </row>
    <row r="7" spans="1:12" ht="15" thickBot="1" x14ac:dyDescent="0.35">
      <c r="A7" s="149"/>
      <c r="B7" s="150"/>
      <c r="C7" s="150"/>
      <c r="D7" s="150"/>
      <c r="E7" s="150"/>
      <c r="F7" s="150"/>
      <c r="G7" s="150"/>
      <c r="H7" s="150"/>
      <c r="I7" s="150"/>
      <c r="J7" s="150"/>
      <c r="K7" s="151"/>
      <c r="L7" s="70"/>
    </row>
    <row r="8" spans="1:12" ht="15" thickBot="1" x14ac:dyDescent="0.35">
      <c r="A8" s="168"/>
      <c r="B8" s="169"/>
      <c r="C8" s="169"/>
      <c r="D8" s="169"/>
      <c r="E8" s="169"/>
      <c r="F8" s="169"/>
      <c r="G8" s="169"/>
      <c r="H8" s="169"/>
      <c r="I8" s="169"/>
      <c r="J8" s="169"/>
      <c r="K8" s="170"/>
      <c r="L8" s="70"/>
    </row>
    <row r="9" spans="1:12" ht="15" customHeight="1" x14ac:dyDescent="0.3">
      <c r="A9" s="155" t="s">
        <v>126</v>
      </c>
      <c r="B9" s="157" t="s">
        <v>337</v>
      </c>
      <c r="C9" s="158" t="s">
        <v>141</v>
      </c>
      <c r="D9" s="159"/>
      <c r="E9" s="159"/>
      <c r="F9" s="159"/>
      <c r="G9" s="159"/>
      <c r="H9" s="159"/>
      <c r="I9" s="160"/>
      <c r="J9" s="164" t="s">
        <v>139</v>
      </c>
      <c r="K9" s="171"/>
      <c r="L9" s="69" t="s">
        <v>149</v>
      </c>
    </row>
    <row r="10" spans="1:12" x14ac:dyDescent="0.3">
      <c r="A10" s="156"/>
      <c r="B10" s="134"/>
      <c r="C10" s="161"/>
      <c r="D10" s="162"/>
      <c r="E10" s="162"/>
      <c r="F10" s="162"/>
      <c r="G10" s="162"/>
      <c r="H10" s="162"/>
      <c r="I10" s="163"/>
      <c r="J10" s="166">
        <f>K35+K39</f>
        <v>0</v>
      </c>
      <c r="K10" s="172"/>
      <c r="L10" s="69"/>
    </row>
    <row r="11" spans="1:12" ht="27.6" x14ac:dyDescent="0.3">
      <c r="A11" s="12" t="s">
        <v>119</v>
      </c>
      <c r="B11" s="152" t="s">
        <v>120</v>
      </c>
      <c r="C11" s="152"/>
      <c r="D11" s="152"/>
      <c r="E11" s="152"/>
      <c r="F11" s="152"/>
      <c r="G11" s="17" t="s">
        <v>125</v>
      </c>
      <c r="H11" s="13" t="s">
        <v>124</v>
      </c>
      <c r="I11" s="14" t="s">
        <v>123</v>
      </c>
      <c r="J11" s="14" t="s">
        <v>121</v>
      </c>
      <c r="K11" s="15" t="s">
        <v>122</v>
      </c>
      <c r="L11" s="70"/>
    </row>
    <row r="12" spans="1:12" x14ac:dyDescent="0.3">
      <c r="A12" s="19">
        <v>237677</v>
      </c>
      <c r="B12" s="153" t="str">
        <f>VLOOKUP(A12,'CUSTOS UNITÁRIOS'!$A$2:$C$116,2,FALSE)</f>
        <v>ALÇA PREFORMADA ESTAI CABO AÇO 9,5MM</v>
      </c>
      <c r="C12" s="153"/>
      <c r="D12" s="153"/>
      <c r="E12" s="153"/>
      <c r="F12" s="153"/>
      <c r="G12" s="20">
        <v>2</v>
      </c>
      <c r="H12" s="21" t="s">
        <v>128</v>
      </c>
      <c r="I12" s="3">
        <f>VLOOKUP(A12,'CUSTOS UNITÁRIOS'!$A$2:$C$116,3,FALSE)</f>
        <v>0</v>
      </c>
      <c r="J12" s="22">
        <f>I12*G12</f>
        <v>0</v>
      </c>
      <c r="K12" s="22">
        <f>J12*$L$10</f>
        <v>0</v>
      </c>
      <c r="L12" s="70"/>
    </row>
    <row r="13" spans="1:12" x14ac:dyDescent="0.3">
      <c r="A13" s="19">
        <v>327692</v>
      </c>
      <c r="B13" s="153" t="str">
        <f>VLOOKUP(A13,'CUSTOS UNITÁRIOS'!$A$2:$C$116,2,FALSE)</f>
        <v>BRAÇADEIRA PLÁSTICA CABO MULTIPLEXADO</v>
      </c>
      <c r="C13" s="153"/>
      <c r="D13" s="153"/>
      <c r="E13" s="153"/>
      <c r="F13" s="153"/>
      <c r="G13" s="20">
        <v>2</v>
      </c>
      <c r="H13" s="21" t="s">
        <v>128</v>
      </c>
      <c r="I13" s="3">
        <f>VLOOKUP(A13,'CUSTOS UNITÁRIOS'!$A$2:$C$116,3,FALSE)</f>
        <v>0</v>
      </c>
      <c r="J13" s="22">
        <f t="shared" ref="J13:J34" si="0">I13*G13</f>
        <v>0</v>
      </c>
      <c r="K13" s="22">
        <f t="shared" ref="K13:K34" si="1">J13*$L$10</f>
        <v>0</v>
      </c>
      <c r="L13" s="70"/>
    </row>
    <row r="14" spans="1:12" x14ac:dyDescent="0.3">
      <c r="A14" s="19">
        <v>211789</v>
      </c>
      <c r="B14" s="153" t="str">
        <f>VLOOKUP(A14,'CUSTOS UNITÁRIOS'!$A$2:$C$116,2,FALSE)</f>
        <v>BRAÇO SUPORTE C</v>
      </c>
      <c r="C14" s="153"/>
      <c r="D14" s="153"/>
      <c r="E14" s="153"/>
      <c r="F14" s="153"/>
      <c r="G14" s="20">
        <v>1</v>
      </c>
      <c r="H14" s="21" t="s">
        <v>128</v>
      </c>
      <c r="I14" s="3">
        <f>VLOOKUP(A14,'CUSTOS UNITÁRIOS'!$A$2:$C$116,3,FALSE)</f>
        <v>0</v>
      </c>
      <c r="J14" s="22">
        <f t="shared" si="0"/>
        <v>0</v>
      </c>
      <c r="K14" s="22">
        <f t="shared" si="1"/>
        <v>0</v>
      </c>
      <c r="L14" s="70"/>
    </row>
    <row r="15" spans="1:12" x14ac:dyDescent="0.3">
      <c r="A15" s="19">
        <v>231712</v>
      </c>
      <c r="B15" s="153" t="str">
        <f>VLOOKUP(A15,'CUSTOS UNITÁRIOS'!$A$2:$C$116,2,FALSE)</f>
        <v>BRAÇO SUPORTE COM GRAMPO DE SUSPENSÃO ITEM 2</v>
      </c>
      <c r="C15" s="153"/>
      <c r="D15" s="153"/>
      <c r="E15" s="153"/>
      <c r="F15" s="153"/>
      <c r="G15" s="20">
        <v>1</v>
      </c>
      <c r="H15" s="21" t="s">
        <v>129</v>
      </c>
      <c r="I15" s="3">
        <f>VLOOKUP(A15,'CUSTOS UNITÁRIOS'!$A$2:$C$116,3,FALSE)</f>
        <v>0</v>
      </c>
      <c r="J15" s="22">
        <f t="shared" si="0"/>
        <v>0</v>
      </c>
      <c r="K15" s="22">
        <f t="shared" si="1"/>
        <v>0</v>
      </c>
      <c r="L15" s="70"/>
    </row>
    <row r="16" spans="1:12" x14ac:dyDescent="0.3">
      <c r="A16" s="19">
        <v>231548</v>
      </c>
      <c r="B16" s="148" t="str">
        <f>VLOOKUP(A16,'CUSTOS UNITÁRIOS'!$A$2:$C$116,2,FALSE)</f>
        <v>CABO AL 1X 50MM² 15KV PROTEGIDO</v>
      </c>
      <c r="C16" s="148"/>
      <c r="D16" s="148"/>
      <c r="E16" s="148"/>
      <c r="F16" s="148"/>
      <c r="G16" s="20">
        <v>126</v>
      </c>
      <c r="H16" s="21" t="s">
        <v>130</v>
      </c>
      <c r="I16" s="3">
        <f>VLOOKUP(A16,'CUSTOS UNITÁRIOS'!$A$2:$C$116,3,FALSE)</f>
        <v>0</v>
      </c>
      <c r="J16" s="22">
        <f t="shared" si="0"/>
        <v>0</v>
      </c>
      <c r="K16" s="22">
        <f t="shared" si="1"/>
        <v>0</v>
      </c>
      <c r="L16" s="70"/>
    </row>
    <row r="17" spans="1:12" x14ac:dyDescent="0.3">
      <c r="A17" s="19">
        <v>2964</v>
      </c>
      <c r="B17" s="148" t="str">
        <f>VLOOKUP(A17,'CUSTOS UNITÁRIOS'!$A$2:$C$116,2,FALSE)</f>
        <v>CABO DE AÇO HS 3/8P (9,5MM) 7FIOS</v>
      </c>
      <c r="C17" s="148"/>
      <c r="D17" s="148"/>
      <c r="E17" s="148"/>
      <c r="F17" s="148"/>
      <c r="G17" s="20">
        <v>18</v>
      </c>
      <c r="H17" s="21" t="s">
        <v>131</v>
      </c>
      <c r="I17" s="3">
        <f>VLOOKUP(A17,'CUSTOS UNITÁRIOS'!$A$2:$C$116,3,FALSE)</f>
        <v>0</v>
      </c>
      <c r="J17" s="22">
        <f t="shared" si="0"/>
        <v>0</v>
      </c>
      <c r="K17" s="22">
        <f t="shared" si="1"/>
        <v>0</v>
      </c>
      <c r="L17" s="70"/>
    </row>
    <row r="18" spans="1:12" x14ac:dyDescent="0.3">
      <c r="A18" s="19">
        <v>2931</v>
      </c>
      <c r="B18" s="148" t="str">
        <f>VLOOKUP(A18,'CUSTOS UNITÁRIOS'!$A$2:$C$116,2,FALSE)</f>
        <v>CABO DE AÇO SM 1/4P (6,4MM) 7 FIOS</v>
      </c>
      <c r="C18" s="148"/>
      <c r="D18" s="148"/>
      <c r="E18" s="148"/>
      <c r="F18" s="148"/>
      <c r="G18" s="20">
        <v>2</v>
      </c>
      <c r="H18" s="21" t="s">
        <v>131</v>
      </c>
      <c r="I18" s="3">
        <f>VLOOKUP(A18,'CUSTOS UNITÁRIOS'!$A$2:$C$116,3,FALSE)</f>
        <v>0</v>
      </c>
      <c r="J18" s="22">
        <f t="shared" si="0"/>
        <v>0</v>
      </c>
      <c r="K18" s="22">
        <f t="shared" si="1"/>
        <v>0</v>
      </c>
      <c r="L18" s="70"/>
    </row>
    <row r="19" spans="1:12" x14ac:dyDescent="0.3">
      <c r="A19" s="19">
        <v>226373</v>
      </c>
      <c r="B19" s="148" t="str">
        <f>VLOOKUP(A19,'CUSTOS UNITÁRIOS'!$A$2:$C$116,2,FALSE)</f>
        <v>CABO QUADRUPLEX CA 3X1X70+70 1KV</v>
      </c>
      <c r="C19" s="148"/>
      <c r="D19" s="148"/>
      <c r="E19" s="148"/>
      <c r="F19" s="148"/>
      <c r="G19" s="20">
        <v>44</v>
      </c>
      <c r="H19" s="21" t="s">
        <v>130</v>
      </c>
      <c r="I19" s="3">
        <f>VLOOKUP(A19,'CUSTOS UNITÁRIOS'!$A$2:$C$116,3,FALSE)</f>
        <v>0</v>
      </c>
      <c r="J19" s="22">
        <f t="shared" si="0"/>
        <v>0</v>
      </c>
      <c r="K19" s="22">
        <f t="shared" si="1"/>
        <v>0</v>
      </c>
      <c r="L19" s="70"/>
    </row>
    <row r="20" spans="1:12" x14ac:dyDescent="0.3">
      <c r="A20" s="19">
        <v>236836</v>
      </c>
      <c r="B20" s="148" t="str">
        <f>VLOOKUP(A20,'CUSTOS UNITÁRIOS'!$A$2:$C$116,2,FALSE)</f>
        <v>CINTA DE AÇO D 170MM</v>
      </c>
      <c r="C20" s="148"/>
      <c r="D20" s="148"/>
      <c r="E20" s="148"/>
      <c r="F20" s="148"/>
      <c r="G20" s="20">
        <v>1</v>
      </c>
      <c r="H20" s="21" t="s">
        <v>128</v>
      </c>
      <c r="I20" s="3">
        <f>VLOOKUP(A20,'CUSTOS UNITÁRIOS'!$A$2:$C$116,3,FALSE)</f>
        <v>0</v>
      </c>
      <c r="J20" s="22">
        <f t="shared" si="0"/>
        <v>0</v>
      </c>
      <c r="K20" s="22">
        <f t="shared" si="1"/>
        <v>0</v>
      </c>
      <c r="L20" s="70"/>
    </row>
    <row r="21" spans="1:12" x14ac:dyDescent="0.3">
      <c r="A21" s="19">
        <v>236844</v>
      </c>
      <c r="B21" s="148" t="str">
        <f>VLOOKUP(A21,'CUSTOS UNITÁRIOS'!$A$2:$C$116,2,FALSE)</f>
        <v>CINTA DE AÇO D 180MM</v>
      </c>
      <c r="C21" s="148"/>
      <c r="D21" s="148"/>
      <c r="E21" s="148"/>
      <c r="F21" s="148"/>
      <c r="G21" s="20">
        <v>1</v>
      </c>
      <c r="H21" s="21" t="s">
        <v>128</v>
      </c>
      <c r="I21" s="3">
        <f>VLOOKUP(A21,'CUSTOS UNITÁRIOS'!$A$2:$C$116,3,FALSE)</f>
        <v>0</v>
      </c>
      <c r="J21" s="22">
        <f t="shared" si="0"/>
        <v>0</v>
      </c>
      <c r="K21" s="22">
        <f t="shared" si="1"/>
        <v>0</v>
      </c>
      <c r="L21" s="70"/>
    </row>
    <row r="22" spans="1:12" x14ac:dyDescent="0.3">
      <c r="A22" s="19">
        <v>236869</v>
      </c>
      <c r="B22" s="148" t="str">
        <f>VLOOKUP(A22,'CUSTOS UNITÁRIOS'!$A$2:$C$116,2,FALSE)</f>
        <v>CINTA DE AÇO D 200MM</v>
      </c>
      <c r="C22" s="148"/>
      <c r="D22" s="148"/>
      <c r="E22" s="148"/>
      <c r="F22" s="148"/>
      <c r="G22" s="20">
        <v>1</v>
      </c>
      <c r="H22" s="21" t="s">
        <v>128</v>
      </c>
      <c r="I22" s="3">
        <f>VLOOKUP(A22,'CUSTOS UNITÁRIOS'!$A$2:$C$116,3,FALSE)</f>
        <v>0</v>
      </c>
      <c r="J22" s="22">
        <f t="shared" si="0"/>
        <v>0</v>
      </c>
      <c r="K22" s="22">
        <f t="shared" si="1"/>
        <v>0</v>
      </c>
      <c r="L22" s="70"/>
    </row>
    <row r="23" spans="1:12" x14ac:dyDescent="0.3">
      <c r="A23" s="19">
        <v>236877</v>
      </c>
      <c r="B23" s="148" t="str">
        <f>VLOOKUP(A23,'CUSTOS UNITÁRIOS'!$A$2:$C$116,2,FALSE)</f>
        <v>CINTA DE AÇO D 210MM</v>
      </c>
      <c r="C23" s="148"/>
      <c r="D23" s="148"/>
      <c r="E23" s="148"/>
      <c r="F23" s="148"/>
      <c r="G23" s="20">
        <v>2</v>
      </c>
      <c r="H23" s="21" t="s">
        <v>128</v>
      </c>
      <c r="I23" s="3">
        <f>VLOOKUP(A23,'CUSTOS UNITÁRIOS'!$A$2:$C$116,3,FALSE)</f>
        <v>0</v>
      </c>
      <c r="J23" s="22">
        <f t="shared" si="0"/>
        <v>0</v>
      </c>
      <c r="K23" s="22">
        <f t="shared" si="1"/>
        <v>0</v>
      </c>
      <c r="L23" s="70"/>
    </row>
    <row r="24" spans="1:12" x14ac:dyDescent="0.3">
      <c r="A24" s="19">
        <v>227777</v>
      </c>
      <c r="B24" s="148" t="str">
        <f>VLOOKUP(A24,'CUSTOS UNITÁRIOS'!$A$2:$C$116,2,FALSE)</f>
        <v>CONETOR FORMATO H ITEM 2 CAA 27-54MM² / 13-34MM²</v>
      </c>
      <c r="C24" s="148"/>
      <c r="D24" s="148"/>
      <c r="E24" s="148"/>
      <c r="F24" s="148"/>
      <c r="G24" s="20">
        <v>2</v>
      </c>
      <c r="H24" s="21" t="s">
        <v>128</v>
      </c>
      <c r="I24" s="3">
        <f>VLOOKUP(A24,'CUSTOS UNITÁRIOS'!$A$2:$C$116,3,FALSE)</f>
        <v>0</v>
      </c>
      <c r="J24" s="22">
        <f t="shared" si="0"/>
        <v>0</v>
      </c>
      <c r="K24" s="22">
        <f t="shared" si="1"/>
        <v>0</v>
      </c>
      <c r="L24" s="70"/>
    </row>
    <row r="25" spans="1:12" x14ac:dyDescent="0.3">
      <c r="A25" s="19">
        <v>227389</v>
      </c>
      <c r="B25" s="148" t="str">
        <f>VLOOKUP(A25,'CUSTOS UNITÁRIOS'!$A$2:$C$116,2,FALSE)</f>
        <v>CONETOR TERMINAL COMPRESSÃO 1F AÇO 6,4MM / 21MM²</v>
      </c>
      <c r="C25" s="148"/>
      <c r="D25" s="148"/>
      <c r="E25" s="148"/>
      <c r="F25" s="148"/>
      <c r="G25" s="20">
        <v>1</v>
      </c>
      <c r="H25" s="21" t="s">
        <v>128</v>
      </c>
      <c r="I25" s="3">
        <f>VLOOKUP(A25,'CUSTOS UNITÁRIOS'!$A$2:$C$116,3,FALSE)</f>
        <v>0</v>
      </c>
      <c r="J25" s="22">
        <f t="shared" si="0"/>
        <v>0</v>
      </c>
      <c r="K25" s="22">
        <f t="shared" si="1"/>
        <v>0</v>
      </c>
      <c r="L25" s="70"/>
    </row>
    <row r="26" spans="1:12" x14ac:dyDescent="0.3">
      <c r="A26" s="19">
        <v>231662</v>
      </c>
      <c r="B26" s="148" t="str">
        <f>VLOOKUP(A26,'CUSTOS UNITÁRIOS'!$A$2:$C$116,2,FALSE)</f>
        <v>ESPAÇADOR LOSANGULAR 50-150MM² 15KV</v>
      </c>
      <c r="C26" s="148"/>
      <c r="D26" s="148"/>
      <c r="E26" s="148"/>
      <c r="F26" s="148"/>
      <c r="G26" s="20">
        <v>3</v>
      </c>
      <c r="H26" s="21" t="s">
        <v>129</v>
      </c>
      <c r="I26" s="3">
        <f>VLOOKUP(A26,'CUSTOS UNITÁRIOS'!$A$2:$C$116,3,FALSE)</f>
        <v>0</v>
      </c>
      <c r="J26" s="22">
        <f t="shared" si="0"/>
        <v>0</v>
      </c>
      <c r="K26" s="22">
        <f t="shared" si="1"/>
        <v>0</v>
      </c>
      <c r="L26" s="70"/>
    </row>
    <row r="27" spans="1:12" x14ac:dyDescent="0.3">
      <c r="A27" s="19">
        <v>222539</v>
      </c>
      <c r="B27" s="148" t="str">
        <f>VLOOKUP(A27,'CUSTOS UNITÁRIOS'!$A$2:$C$116,2,FALSE)</f>
        <v>HASTE ATERRAMENTO 2400MM</v>
      </c>
      <c r="C27" s="148"/>
      <c r="D27" s="148"/>
      <c r="E27" s="148"/>
      <c r="F27" s="148"/>
      <c r="G27" s="20">
        <v>1</v>
      </c>
      <c r="H27" s="21" t="s">
        <v>128</v>
      </c>
      <c r="I27" s="3">
        <f>VLOOKUP(A27,'CUSTOS UNITÁRIOS'!$A$2:$C$116,3,FALSE)</f>
        <v>0</v>
      </c>
      <c r="J27" s="22">
        <f t="shared" si="0"/>
        <v>0</v>
      </c>
      <c r="K27" s="22">
        <f t="shared" si="1"/>
        <v>0</v>
      </c>
      <c r="L27" s="70"/>
    </row>
    <row r="28" spans="1:12" x14ac:dyDescent="0.3">
      <c r="A28" s="19">
        <v>219642</v>
      </c>
      <c r="B28" s="148" t="str">
        <f>VLOOKUP(A28,'CUSTOS UNITÁRIOS'!$A$2:$C$116,2,FALSE)</f>
        <v>ISOLADOR DE PINO POLIMÉRICO 15 KV</v>
      </c>
      <c r="C28" s="148"/>
      <c r="D28" s="148"/>
      <c r="E28" s="148"/>
      <c r="F28" s="148"/>
      <c r="G28" s="20">
        <v>3</v>
      </c>
      <c r="H28" s="21" t="s">
        <v>128</v>
      </c>
      <c r="I28" s="3">
        <f>VLOOKUP(A28,'CUSTOS UNITÁRIOS'!$A$2:$C$116,3,FALSE)</f>
        <v>0</v>
      </c>
      <c r="J28" s="22">
        <f t="shared" si="0"/>
        <v>0</v>
      </c>
      <c r="K28" s="22">
        <f t="shared" si="1"/>
        <v>0</v>
      </c>
      <c r="L28" s="70"/>
    </row>
    <row r="29" spans="1:12" x14ac:dyDescent="0.3">
      <c r="A29" s="19">
        <v>237289</v>
      </c>
      <c r="B29" s="148" t="str">
        <f>VLOOKUP(A29,'CUSTOS UNITÁRIOS'!$A$2:$C$116,2,FALSE)</f>
        <v>OLHAL PARA PARAFUSO 50KN</v>
      </c>
      <c r="C29" s="148"/>
      <c r="D29" s="148"/>
      <c r="E29" s="148"/>
      <c r="F29" s="148"/>
      <c r="G29" s="20">
        <v>2</v>
      </c>
      <c r="H29" s="21" t="s">
        <v>128</v>
      </c>
      <c r="I29" s="3">
        <f>VLOOKUP(A29,'CUSTOS UNITÁRIOS'!$A$2:$C$116,3,FALSE)</f>
        <v>0</v>
      </c>
      <c r="J29" s="22">
        <f t="shared" si="0"/>
        <v>0</v>
      </c>
      <c r="K29" s="22">
        <f t="shared" si="1"/>
        <v>0</v>
      </c>
      <c r="L29" s="70"/>
    </row>
    <row r="30" spans="1:12" x14ac:dyDescent="0.3">
      <c r="A30" s="19">
        <v>66878</v>
      </c>
      <c r="B30" s="148" t="str">
        <f>VLOOKUP(A30,'CUSTOS UNITÁRIOS'!$A$2:$C$116,2,FALSE)</f>
        <v>PARAFUSO CABEÇA ABAULADA M16X 45MM</v>
      </c>
      <c r="C30" s="148"/>
      <c r="D30" s="148"/>
      <c r="E30" s="148"/>
      <c r="F30" s="148"/>
      <c r="G30" s="20">
        <v>2</v>
      </c>
      <c r="H30" s="21" t="s">
        <v>128</v>
      </c>
      <c r="I30" s="3">
        <f>VLOOKUP(A30,'CUSTOS UNITÁRIOS'!$A$2:$C$116,3,FALSE)</f>
        <v>0</v>
      </c>
      <c r="J30" s="22">
        <f t="shared" si="0"/>
        <v>0</v>
      </c>
      <c r="K30" s="22">
        <f t="shared" si="1"/>
        <v>0</v>
      </c>
      <c r="L30" s="70"/>
    </row>
    <row r="31" spans="1:12" x14ac:dyDescent="0.3">
      <c r="A31" s="19">
        <v>66886</v>
      </c>
      <c r="B31" s="148" t="str">
        <f>VLOOKUP(A31,'CUSTOS UNITÁRIOS'!$A$2:$C$116,2,FALSE)</f>
        <v>PARAFUSO CABEÇA ABAULADA M16X 70MM</v>
      </c>
      <c r="C31" s="148"/>
      <c r="D31" s="148"/>
      <c r="E31" s="148"/>
      <c r="F31" s="148"/>
      <c r="G31" s="20">
        <v>13</v>
      </c>
      <c r="H31" s="21" t="s">
        <v>128</v>
      </c>
      <c r="I31" s="3">
        <f>VLOOKUP(A31,'CUSTOS UNITÁRIOS'!$A$2:$C$116,3,FALSE)</f>
        <v>0</v>
      </c>
      <c r="J31" s="22">
        <f t="shared" si="0"/>
        <v>0</v>
      </c>
      <c r="K31" s="22">
        <f t="shared" si="1"/>
        <v>0</v>
      </c>
      <c r="L31" s="70"/>
    </row>
    <row r="32" spans="1:12" x14ac:dyDescent="0.3">
      <c r="A32" s="19">
        <v>236265</v>
      </c>
      <c r="B32" s="148" t="str">
        <f>VLOOKUP(A32,'CUSTOS UNITÁRIOS'!$A$2:$C$116,2,FALSE)</f>
        <v>PINO PARA ISOLADOR POLIMÉRICO - BRAÇO TIPO C</v>
      </c>
      <c r="C32" s="148"/>
      <c r="D32" s="148"/>
      <c r="E32" s="148"/>
      <c r="F32" s="148"/>
      <c r="G32" s="20">
        <v>3</v>
      </c>
      <c r="H32" s="21" t="s">
        <v>128</v>
      </c>
      <c r="I32" s="3">
        <f>VLOOKUP(A32,'CUSTOS UNITÁRIOS'!$A$2:$C$116,3,FALSE)</f>
        <v>0</v>
      </c>
      <c r="J32" s="22">
        <f t="shared" si="0"/>
        <v>0</v>
      </c>
      <c r="K32" s="22">
        <f t="shared" si="1"/>
        <v>0</v>
      </c>
      <c r="L32" s="70"/>
    </row>
    <row r="33" spans="1:12" x14ac:dyDescent="0.3">
      <c r="A33" s="19">
        <v>207415</v>
      </c>
      <c r="B33" s="148" t="str">
        <f>VLOOKUP(A33,'CUSTOS UNITÁRIOS'!$A$2:$C$116,2,FALSE)</f>
        <v>POSTE CONCRETO CIRCULAR 11M 300DAN</v>
      </c>
      <c r="C33" s="148"/>
      <c r="D33" s="148"/>
      <c r="E33" s="148"/>
      <c r="F33" s="148"/>
      <c r="G33" s="20">
        <v>1</v>
      </c>
      <c r="H33" s="21" t="s">
        <v>128</v>
      </c>
      <c r="I33" s="3">
        <f>VLOOKUP(A33,'CUSTOS UNITÁRIOS'!$A$2:$C$116,3,FALSE)</f>
        <v>0</v>
      </c>
      <c r="J33" s="22">
        <f t="shared" si="0"/>
        <v>0</v>
      </c>
      <c r="K33" s="22">
        <f t="shared" si="1"/>
        <v>0</v>
      </c>
      <c r="L33" s="70"/>
    </row>
    <row r="34" spans="1:12" x14ac:dyDescent="0.3">
      <c r="A34" s="19">
        <v>237768</v>
      </c>
      <c r="B34" s="148" t="str">
        <f>VLOOKUP(A34,'CUSTOS UNITÁRIOS'!$A$2:$C$116,2,FALSE)</f>
        <v>SAPATILHA</v>
      </c>
      <c r="C34" s="148"/>
      <c r="D34" s="148"/>
      <c r="E34" s="148"/>
      <c r="F34" s="148"/>
      <c r="G34" s="20">
        <v>2</v>
      </c>
      <c r="H34" s="21" t="s">
        <v>128</v>
      </c>
      <c r="I34" s="3">
        <f>VLOOKUP(A34,'CUSTOS UNITÁRIOS'!$A$2:$C$116,3,FALSE)</f>
        <v>0</v>
      </c>
      <c r="J34" s="22">
        <f t="shared" si="0"/>
        <v>0</v>
      </c>
      <c r="K34" s="22">
        <f t="shared" si="1"/>
        <v>0</v>
      </c>
      <c r="L34" s="70"/>
    </row>
    <row r="35" spans="1:12" x14ac:dyDescent="0.3">
      <c r="A35" s="7"/>
      <c r="B35" s="34"/>
      <c r="C35" s="34"/>
      <c r="D35" s="34"/>
      <c r="E35" s="34"/>
      <c r="F35" s="34"/>
      <c r="G35" s="35"/>
      <c r="H35" s="36"/>
      <c r="I35" s="37"/>
      <c r="J35" s="38"/>
      <c r="K35" s="22">
        <f>SUM(K12:K34)</f>
        <v>0</v>
      </c>
      <c r="L35" s="70"/>
    </row>
    <row r="36" spans="1:12" x14ac:dyDescent="0.3">
      <c r="A36" s="154" t="s">
        <v>150</v>
      </c>
      <c r="B36" s="154"/>
      <c r="C36" s="154"/>
      <c r="D36" s="154"/>
      <c r="E36" s="154"/>
      <c r="F36" s="154"/>
      <c r="G36" s="35"/>
      <c r="H36" s="36"/>
      <c r="I36" s="37"/>
      <c r="J36" s="38"/>
      <c r="K36" s="39"/>
      <c r="L36" s="70"/>
    </row>
    <row r="37" spans="1:12" x14ac:dyDescent="0.3">
      <c r="A37" s="19" t="s">
        <v>109</v>
      </c>
      <c r="B37" s="148" t="str">
        <f>VLOOKUP(A37,'CUSTOS UNITÁRIOS'!$A$2:$C$116,2,FALSE)</f>
        <v xml:space="preserve">UNIDADE DE SERVIÇO DE CONSTRUÇÃO DE REDES </v>
      </c>
      <c r="C37" s="148"/>
      <c r="D37" s="148"/>
      <c r="E37" s="148"/>
      <c r="F37" s="148"/>
      <c r="G37" s="20">
        <v>1.0900000000000001</v>
      </c>
      <c r="H37" s="21" t="s">
        <v>132</v>
      </c>
      <c r="I37" s="3">
        <f>VLOOKUP(A37,'CUSTOS UNITÁRIOS'!$A$2:$C$116,3,FALSE)</f>
        <v>0</v>
      </c>
      <c r="J37" s="22">
        <f>I37*G37</f>
        <v>0</v>
      </c>
      <c r="K37" s="22">
        <f>J37</f>
        <v>0</v>
      </c>
      <c r="L37" s="70"/>
    </row>
    <row r="38" spans="1:12" x14ac:dyDescent="0.3">
      <c r="A38" s="19" t="s">
        <v>111</v>
      </c>
      <c r="B38" s="148" t="str">
        <f>VLOOKUP(A38,'CUSTOS UNITÁRIOS'!$A$2:$C$116,2,FALSE)</f>
        <v xml:space="preserve">UNIDADE DE SERVIÇO DE PROJETO </v>
      </c>
      <c r="C38" s="148"/>
      <c r="D38" s="148"/>
      <c r="E38" s="148"/>
      <c r="F38" s="148"/>
      <c r="G38" s="23">
        <v>1</v>
      </c>
      <c r="H38" s="24" t="s">
        <v>132</v>
      </c>
      <c r="I38" s="3">
        <f>VLOOKUP(A38,'CUSTOS UNITÁRIOS'!$A$2:$C$116,3,FALSE)</f>
        <v>0</v>
      </c>
      <c r="J38" s="22">
        <f>I38*G38</f>
        <v>0</v>
      </c>
      <c r="K38" s="22">
        <f>J38</f>
        <v>0</v>
      </c>
      <c r="L38" s="70"/>
    </row>
    <row r="39" spans="1:12" ht="15" thickBot="1" x14ac:dyDescent="0.35">
      <c r="K39" s="22">
        <f>SUM(K37:K38)</f>
        <v>0</v>
      </c>
      <c r="L39" s="70"/>
    </row>
    <row r="40" spans="1:12" ht="15" customHeight="1" x14ac:dyDescent="0.3">
      <c r="A40" s="121" t="s">
        <v>344</v>
      </c>
      <c r="B40" s="105"/>
      <c r="C40" s="105"/>
      <c r="D40" s="105"/>
      <c r="E40" s="105"/>
      <c r="F40" s="105"/>
      <c r="G40" s="106"/>
      <c r="H40" s="8"/>
      <c r="I40" s="8"/>
      <c r="L40" s="70"/>
    </row>
    <row r="41" spans="1:12" x14ac:dyDescent="0.3">
      <c r="A41" s="107"/>
      <c r="B41" s="108"/>
      <c r="C41" s="108"/>
      <c r="D41" s="108"/>
      <c r="E41" s="108"/>
      <c r="F41" s="108"/>
      <c r="G41" s="109"/>
      <c r="H41" s="8"/>
      <c r="I41" s="8"/>
      <c r="L41" s="70"/>
    </row>
    <row r="42" spans="1:12" ht="15" thickBot="1" x14ac:dyDescent="0.35">
      <c r="A42" s="110"/>
      <c r="B42" s="111"/>
      <c r="C42" s="111"/>
      <c r="D42" s="111"/>
      <c r="E42" s="111"/>
      <c r="F42" s="111"/>
      <c r="G42" s="112"/>
      <c r="H42" s="9"/>
      <c r="I42" s="9"/>
      <c r="J42" s="6"/>
      <c r="K42" s="6"/>
      <c r="L42" s="70"/>
    </row>
    <row r="43" spans="1:12" ht="15" thickBot="1" x14ac:dyDescent="0.35">
      <c r="A43" s="5"/>
      <c r="B43" s="5"/>
      <c r="C43" s="5"/>
      <c r="D43" s="5"/>
      <c r="E43" s="5"/>
      <c r="F43" s="5"/>
      <c r="G43" s="16"/>
      <c r="H43" s="10"/>
      <c r="I43" s="10"/>
      <c r="L43" s="70"/>
    </row>
    <row r="44" spans="1:12" ht="15" thickBot="1" x14ac:dyDescent="0.35">
      <c r="A44" s="113"/>
      <c r="B44" s="114"/>
      <c r="C44" s="114"/>
      <c r="D44" s="114"/>
      <c r="E44" s="31"/>
      <c r="F44" s="114"/>
      <c r="G44" s="114"/>
      <c r="H44" s="32"/>
      <c r="I44" s="115"/>
      <c r="J44" s="115"/>
      <c r="K44" s="116"/>
      <c r="L44" s="70"/>
    </row>
    <row r="45" spans="1:12" ht="16.2" thickBot="1" x14ac:dyDescent="0.35">
      <c r="A45" s="27"/>
      <c r="B45" s="28"/>
      <c r="C45" s="28"/>
      <c r="D45" s="28"/>
      <c r="E45" s="29"/>
      <c r="F45" s="5"/>
      <c r="G45" s="30"/>
      <c r="H45" s="10"/>
      <c r="I45" s="10"/>
      <c r="J45" s="5"/>
      <c r="K45" s="5"/>
      <c r="L45" s="70"/>
    </row>
    <row r="46" spans="1:12" ht="15" thickBot="1" x14ac:dyDescent="0.35">
      <c r="A46" s="149"/>
      <c r="B46" s="150"/>
      <c r="C46" s="150"/>
      <c r="D46" s="150"/>
      <c r="E46" s="150"/>
      <c r="F46" s="150"/>
      <c r="G46" s="150"/>
      <c r="H46" s="150"/>
      <c r="I46" s="150"/>
      <c r="J46" s="150"/>
      <c r="K46" s="151"/>
      <c r="L46" s="70"/>
    </row>
    <row r="47" spans="1:12" ht="15" thickBot="1" x14ac:dyDescent="0.35">
      <c r="A47" s="168"/>
      <c r="B47" s="169"/>
      <c r="C47" s="169"/>
      <c r="D47" s="169"/>
      <c r="E47" s="169"/>
      <c r="F47" s="169"/>
      <c r="G47" s="169"/>
      <c r="H47" s="169"/>
      <c r="I47" s="169"/>
      <c r="J47" s="169"/>
      <c r="K47" s="170"/>
      <c r="L47" s="70"/>
    </row>
    <row r="48" spans="1:12" ht="15" customHeight="1" x14ac:dyDescent="0.3">
      <c r="A48" s="155" t="s">
        <v>126</v>
      </c>
      <c r="B48" s="157" t="s">
        <v>127</v>
      </c>
      <c r="C48" s="158" t="s">
        <v>142</v>
      </c>
      <c r="D48" s="159"/>
      <c r="E48" s="159"/>
      <c r="F48" s="159"/>
      <c r="G48" s="159"/>
      <c r="H48" s="159"/>
      <c r="I48" s="160"/>
      <c r="J48" s="164" t="s">
        <v>139</v>
      </c>
      <c r="K48" s="165"/>
      <c r="L48" s="69" t="s">
        <v>149</v>
      </c>
    </row>
    <row r="49" spans="1:12" x14ac:dyDescent="0.3">
      <c r="A49" s="156"/>
      <c r="B49" s="134"/>
      <c r="C49" s="161"/>
      <c r="D49" s="162"/>
      <c r="E49" s="162"/>
      <c r="F49" s="162"/>
      <c r="G49" s="162"/>
      <c r="H49" s="162"/>
      <c r="I49" s="163"/>
      <c r="J49" s="166">
        <f>K74+K78</f>
        <v>0</v>
      </c>
      <c r="K49" s="167"/>
      <c r="L49" s="69"/>
    </row>
    <row r="50" spans="1:12" ht="27.6" x14ac:dyDescent="0.3">
      <c r="A50" s="12" t="s">
        <v>119</v>
      </c>
      <c r="B50" s="152" t="s">
        <v>120</v>
      </c>
      <c r="C50" s="152"/>
      <c r="D50" s="152"/>
      <c r="E50" s="152"/>
      <c r="F50" s="152"/>
      <c r="G50" s="17" t="s">
        <v>125</v>
      </c>
      <c r="H50" s="13" t="s">
        <v>124</v>
      </c>
      <c r="I50" s="14" t="s">
        <v>123</v>
      </c>
      <c r="J50" s="14" t="s">
        <v>121</v>
      </c>
      <c r="K50" s="15" t="s">
        <v>122</v>
      </c>
      <c r="L50" s="70"/>
    </row>
    <row r="51" spans="1:12" x14ac:dyDescent="0.3">
      <c r="A51" s="19">
        <v>237677</v>
      </c>
      <c r="B51" s="153" t="str">
        <f>VLOOKUP(A51,'CUSTOS UNITÁRIOS'!$A$2:$C$116,2,FALSE)</f>
        <v>ALÇA PREFORMADA ESTAI CABO AÇO 9,5MM</v>
      </c>
      <c r="C51" s="153"/>
      <c r="D51" s="153"/>
      <c r="E51" s="153"/>
      <c r="F51" s="153"/>
      <c r="G51" s="20">
        <v>2</v>
      </c>
      <c r="H51" s="21" t="s">
        <v>128</v>
      </c>
      <c r="I51" s="3">
        <f>VLOOKUP(A51,'CUSTOS UNITÁRIOS'!$A$2:$C$116,3,FALSE)</f>
        <v>0</v>
      </c>
      <c r="J51" s="22">
        <f>I51*G51</f>
        <v>0</v>
      </c>
      <c r="K51" s="22">
        <f>J51*$L$49</f>
        <v>0</v>
      </c>
      <c r="L51" s="70"/>
    </row>
    <row r="52" spans="1:12" x14ac:dyDescent="0.3">
      <c r="A52" s="19">
        <v>327692</v>
      </c>
      <c r="B52" s="153" t="str">
        <f>VLOOKUP(A52,'CUSTOS UNITÁRIOS'!$A$2:$C$116,2,FALSE)</f>
        <v>BRAÇADEIRA PLÁSTICA CABO MULTIPLEXADO</v>
      </c>
      <c r="C52" s="153"/>
      <c r="D52" s="153"/>
      <c r="E52" s="153"/>
      <c r="F52" s="153"/>
      <c r="G52" s="20">
        <v>2</v>
      </c>
      <c r="H52" s="21" t="s">
        <v>128</v>
      </c>
      <c r="I52" s="3">
        <f>VLOOKUP(A52,'CUSTOS UNITÁRIOS'!$A$2:$C$116,3,FALSE)</f>
        <v>0</v>
      </c>
      <c r="J52" s="22">
        <f t="shared" ref="J52:J73" si="2">I52*G52</f>
        <v>0</v>
      </c>
      <c r="K52" s="22">
        <f t="shared" ref="K52:K73" si="3">J52*$L$49</f>
        <v>0</v>
      </c>
      <c r="L52" s="70"/>
    </row>
    <row r="53" spans="1:12" x14ac:dyDescent="0.3">
      <c r="A53" s="19">
        <v>211789</v>
      </c>
      <c r="B53" s="153" t="str">
        <f>VLOOKUP(A53,'CUSTOS UNITÁRIOS'!$A$2:$C$116,2,FALSE)</f>
        <v>BRAÇO SUPORTE C</v>
      </c>
      <c r="C53" s="153"/>
      <c r="D53" s="153"/>
      <c r="E53" s="153"/>
      <c r="F53" s="153"/>
      <c r="G53" s="20">
        <v>1</v>
      </c>
      <c r="H53" s="21" t="s">
        <v>128</v>
      </c>
      <c r="I53" s="3">
        <f>VLOOKUP(A53,'CUSTOS UNITÁRIOS'!$A$2:$C$116,3,FALSE)</f>
        <v>0</v>
      </c>
      <c r="J53" s="22">
        <f t="shared" si="2"/>
        <v>0</v>
      </c>
      <c r="K53" s="22">
        <f t="shared" si="3"/>
        <v>0</v>
      </c>
      <c r="L53" s="70"/>
    </row>
    <row r="54" spans="1:12" x14ac:dyDescent="0.3">
      <c r="A54" s="19">
        <v>231712</v>
      </c>
      <c r="B54" s="153" t="str">
        <f>VLOOKUP(A54,'CUSTOS UNITÁRIOS'!$A$2:$C$116,2,FALSE)</f>
        <v>BRAÇO SUPORTE COM GRAMPO DE SUSPENSÃO ITEM 2</v>
      </c>
      <c r="C54" s="153"/>
      <c r="D54" s="153"/>
      <c r="E54" s="153"/>
      <c r="F54" s="153"/>
      <c r="G54" s="20">
        <v>1</v>
      </c>
      <c r="H54" s="21" t="s">
        <v>129</v>
      </c>
      <c r="I54" s="3">
        <f>VLOOKUP(A54,'CUSTOS UNITÁRIOS'!$A$2:$C$116,3,FALSE)</f>
        <v>0</v>
      </c>
      <c r="J54" s="22">
        <f t="shared" si="2"/>
        <v>0</v>
      </c>
      <c r="K54" s="22">
        <f t="shared" si="3"/>
        <v>0</v>
      </c>
      <c r="L54" s="70"/>
    </row>
    <row r="55" spans="1:12" x14ac:dyDescent="0.3">
      <c r="A55" s="19">
        <v>231548</v>
      </c>
      <c r="B55" s="148" t="str">
        <f>VLOOKUP(A55,'CUSTOS UNITÁRIOS'!$A$2:$C$116,2,FALSE)</f>
        <v>CABO AL 1X 50MM² 15KV PROTEGIDO</v>
      </c>
      <c r="C55" s="148"/>
      <c r="D55" s="148"/>
      <c r="E55" s="148"/>
      <c r="F55" s="148"/>
      <c r="G55" s="20">
        <v>126</v>
      </c>
      <c r="H55" s="21" t="s">
        <v>130</v>
      </c>
      <c r="I55" s="3">
        <f>VLOOKUP(A55,'CUSTOS UNITÁRIOS'!$A$2:$C$116,3,FALSE)</f>
        <v>0</v>
      </c>
      <c r="J55" s="22">
        <f t="shared" si="2"/>
        <v>0</v>
      </c>
      <c r="K55" s="22">
        <f t="shared" si="3"/>
        <v>0</v>
      </c>
      <c r="L55" s="70"/>
    </row>
    <row r="56" spans="1:12" x14ac:dyDescent="0.3">
      <c r="A56" s="19">
        <v>2964</v>
      </c>
      <c r="B56" s="148" t="str">
        <f>VLOOKUP(A56,'CUSTOS UNITÁRIOS'!$A$2:$C$116,2,FALSE)</f>
        <v>CABO DE AÇO HS 3/8P (9,5MM) 7FIOS</v>
      </c>
      <c r="C56" s="148"/>
      <c r="D56" s="148"/>
      <c r="E56" s="148"/>
      <c r="F56" s="148"/>
      <c r="G56" s="20">
        <v>18</v>
      </c>
      <c r="H56" s="21" t="s">
        <v>131</v>
      </c>
      <c r="I56" s="3">
        <f>VLOOKUP(A56,'CUSTOS UNITÁRIOS'!$A$2:$C$116,3,FALSE)</f>
        <v>0</v>
      </c>
      <c r="J56" s="22">
        <f t="shared" si="2"/>
        <v>0</v>
      </c>
      <c r="K56" s="22">
        <f t="shared" si="3"/>
        <v>0</v>
      </c>
      <c r="L56" s="70"/>
    </row>
    <row r="57" spans="1:12" x14ac:dyDescent="0.3">
      <c r="A57" s="19">
        <v>2931</v>
      </c>
      <c r="B57" s="148" t="str">
        <f>VLOOKUP(A57,'CUSTOS UNITÁRIOS'!$A$2:$C$116,2,FALSE)</f>
        <v>CABO DE AÇO SM 1/4P (6,4MM) 7 FIOS</v>
      </c>
      <c r="C57" s="148"/>
      <c r="D57" s="148"/>
      <c r="E57" s="148"/>
      <c r="F57" s="148"/>
      <c r="G57" s="20">
        <v>2</v>
      </c>
      <c r="H57" s="21" t="s">
        <v>131</v>
      </c>
      <c r="I57" s="3">
        <f>VLOOKUP(A57,'CUSTOS UNITÁRIOS'!$A$2:$C$116,3,FALSE)</f>
        <v>0</v>
      </c>
      <c r="J57" s="22">
        <f t="shared" si="2"/>
        <v>0</v>
      </c>
      <c r="K57" s="22">
        <f t="shared" si="3"/>
        <v>0</v>
      </c>
      <c r="L57" s="70"/>
    </row>
    <row r="58" spans="1:12" x14ac:dyDescent="0.3">
      <c r="A58" s="19">
        <v>226365</v>
      </c>
      <c r="B58" s="148" t="str">
        <f>VLOOKUP(A58,'CUSTOS UNITÁRIOS'!$A$2:$C$116,2,FALSE)</f>
        <v>CABO QUADRUPLEX CA 3X1X120+70 1KV</v>
      </c>
      <c r="C58" s="148"/>
      <c r="D58" s="148"/>
      <c r="E58" s="148"/>
      <c r="F58" s="148"/>
      <c r="G58" s="20">
        <v>44</v>
      </c>
      <c r="H58" s="21" t="s">
        <v>130</v>
      </c>
      <c r="I58" s="3">
        <f>VLOOKUP(A58,'CUSTOS UNITÁRIOS'!$A$2:$C$116,3,FALSE)</f>
        <v>0</v>
      </c>
      <c r="J58" s="22">
        <f t="shared" si="2"/>
        <v>0</v>
      </c>
      <c r="K58" s="22">
        <f t="shared" si="3"/>
        <v>0</v>
      </c>
      <c r="L58" s="70"/>
    </row>
    <row r="59" spans="1:12" x14ac:dyDescent="0.3">
      <c r="A59" s="19">
        <v>236836</v>
      </c>
      <c r="B59" s="148" t="str">
        <f>VLOOKUP(A59,'CUSTOS UNITÁRIOS'!$A$2:$C$116,2,FALSE)</f>
        <v>CINTA DE AÇO D 170MM</v>
      </c>
      <c r="C59" s="148"/>
      <c r="D59" s="148"/>
      <c r="E59" s="148"/>
      <c r="F59" s="148"/>
      <c r="G59" s="20">
        <v>1</v>
      </c>
      <c r="H59" s="21" t="s">
        <v>128</v>
      </c>
      <c r="I59" s="3">
        <f>VLOOKUP(A59,'CUSTOS UNITÁRIOS'!$A$2:$C$116,3,FALSE)</f>
        <v>0</v>
      </c>
      <c r="J59" s="22">
        <f t="shared" si="2"/>
        <v>0</v>
      </c>
      <c r="K59" s="22">
        <f t="shared" si="3"/>
        <v>0</v>
      </c>
      <c r="L59" s="70"/>
    </row>
    <row r="60" spans="1:12" x14ac:dyDescent="0.3">
      <c r="A60" s="19">
        <v>236844</v>
      </c>
      <c r="B60" s="148" t="str">
        <f>VLOOKUP(A60,'CUSTOS UNITÁRIOS'!$A$2:$C$116,2,FALSE)</f>
        <v>CINTA DE AÇO D 180MM</v>
      </c>
      <c r="C60" s="148"/>
      <c r="D60" s="148"/>
      <c r="E60" s="148"/>
      <c r="F60" s="148"/>
      <c r="G60" s="20">
        <v>1</v>
      </c>
      <c r="H60" s="21" t="s">
        <v>128</v>
      </c>
      <c r="I60" s="3">
        <f>VLOOKUP(A60,'CUSTOS UNITÁRIOS'!$A$2:$C$116,3,FALSE)</f>
        <v>0</v>
      </c>
      <c r="J60" s="22">
        <f t="shared" si="2"/>
        <v>0</v>
      </c>
      <c r="K60" s="22">
        <f t="shared" si="3"/>
        <v>0</v>
      </c>
      <c r="L60" s="70"/>
    </row>
    <row r="61" spans="1:12" x14ac:dyDescent="0.3">
      <c r="A61" s="19">
        <v>236869</v>
      </c>
      <c r="B61" s="148" t="str">
        <f>VLOOKUP(A61,'CUSTOS UNITÁRIOS'!$A$2:$C$116,2,FALSE)</f>
        <v>CINTA DE AÇO D 200MM</v>
      </c>
      <c r="C61" s="148"/>
      <c r="D61" s="148"/>
      <c r="E61" s="148"/>
      <c r="F61" s="148"/>
      <c r="G61" s="20">
        <v>1</v>
      </c>
      <c r="H61" s="21" t="s">
        <v>128</v>
      </c>
      <c r="I61" s="3">
        <f>VLOOKUP(A61,'CUSTOS UNITÁRIOS'!$A$2:$C$116,3,FALSE)</f>
        <v>0</v>
      </c>
      <c r="J61" s="22">
        <f t="shared" si="2"/>
        <v>0</v>
      </c>
      <c r="K61" s="22">
        <f t="shared" si="3"/>
        <v>0</v>
      </c>
      <c r="L61" s="70"/>
    </row>
    <row r="62" spans="1:12" x14ac:dyDescent="0.3">
      <c r="A62" s="19">
        <v>236877</v>
      </c>
      <c r="B62" s="148" t="str">
        <f>VLOOKUP(A62,'CUSTOS UNITÁRIOS'!$A$2:$C$116,2,FALSE)</f>
        <v>CINTA DE AÇO D 210MM</v>
      </c>
      <c r="C62" s="148"/>
      <c r="D62" s="148"/>
      <c r="E62" s="148"/>
      <c r="F62" s="148"/>
      <c r="G62" s="20">
        <v>2</v>
      </c>
      <c r="H62" s="21" t="s">
        <v>128</v>
      </c>
      <c r="I62" s="3">
        <f>VLOOKUP(A62,'CUSTOS UNITÁRIOS'!$A$2:$C$116,3,FALSE)</f>
        <v>0</v>
      </c>
      <c r="J62" s="22">
        <f t="shared" si="2"/>
        <v>0</v>
      </c>
      <c r="K62" s="22">
        <f t="shared" si="3"/>
        <v>0</v>
      </c>
      <c r="L62" s="70"/>
    </row>
    <row r="63" spans="1:12" x14ac:dyDescent="0.3">
      <c r="A63" s="19">
        <v>227777</v>
      </c>
      <c r="B63" s="148" t="str">
        <f>VLOOKUP(A63,'CUSTOS UNITÁRIOS'!$A$2:$C$116,2,FALSE)</f>
        <v>CONETOR FORMATO H ITEM 2 CAA 27-54MM² / 13-34MM²</v>
      </c>
      <c r="C63" s="148"/>
      <c r="D63" s="148"/>
      <c r="E63" s="148"/>
      <c r="F63" s="148"/>
      <c r="G63" s="20">
        <v>2</v>
      </c>
      <c r="H63" s="21" t="s">
        <v>128</v>
      </c>
      <c r="I63" s="3">
        <f>VLOOKUP(A63,'CUSTOS UNITÁRIOS'!$A$2:$C$116,3,FALSE)</f>
        <v>0</v>
      </c>
      <c r="J63" s="22">
        <f t="shared" si="2"/>
        <v>0</v>
      </c>
      <c r="K63" s="22">
        <f t="shared" si="3"/>
        <v>0</v>
      </c>
      <c r="L63" s="70"/>
    </row>
    <row r="64" spans="1:12" x14ac:dyDescent="0.3">
      <c r="A64" s="19">
        <v>227389</v>
      </c>
      <c r="B64" s="148" t="str">
        <f>VLOOKUP(A64,'CUSTOS UNITÁRIOS'!$A$2:$C$116,2,FALSE)</f>
        <v>CONETOR TERMINAL COMPRESSÃO 1F AÇO 6,4MM / 21MM²</v>
      </c>
      <c r="C64" s="148"/>
      <c r="D64" s="148"/>
      <c r="E64" s="148"/>
      <c r="F64" s="148"/>
      <c r="G64" s="20">
        <v>1</v>
      </c>
      <c r="H64" s="21" t="s">
        <v>128</v>
      </c>
      <c r="I64" s="3">
        <f>VLOOKUP(A64,'CUSTOS UNITÁRIOS'!$A$2:$C$116,3,FALSE)</f>
        <v>0</v>
      </c>
      <c r="J64" s="22">
        <f t="shared" si="2"/>
        <v>0</v>
      </c>
      <c r="K64" s="22">
        <f t="shared" si="3"/>
        <v>0</v>
      </c>
      <c r="L64" s="70"/>
    </row>
    <row r="65" spans="1:12" x14ac:dyDescent="0.3">
      <c r="A65" s="19">
        <v>231662</v>
      </c>
      <c r="B65" s="148" t="str">
        <f>VLOOKUP(A65,'CUSTOS UNITÁRIOS'!$A$2:$C$116,2,FALSE)</f>
        <v>ESPAÇADOR LOSANGULAR 50-150MM² 15KV</v>
      </c>
      <c r="C65" s="148"/>
      <c r="D65" s="148"/>
      <c r="E65" s="148"/>
      <c r="F65" s="148"/>
      <c r="G65" s="20">
        <v>3</v>
      </c>
      <c r="H65" s="21" t="s">
        <v>129</v>
      </c>
      <c r="I65" s="3">
        <f>VLOOKUP(A65,'CUSTOS UNITÁRIOS'!$A$2:$C$116,3,FALSE)</f>
        <v>0</v>
      </c>
      <c r="J65" s="22">
        <f t="shared" si="2"/>
        <v>0</v>
      </c>
      <c r="K65" s="22">
        <f t="shared" si="3"/>
        <v>0</v>
      </c>
      <c r="L65" s="70"/>
    </row>
    <row r="66" spans="1:12" x14ac:dyDescent="0.3">
      <c r="A66" s="19">
        <v>222539</v>
      </c>
      <c r="B66" s="148" t="str">
        <f>VLOOKUP(A66,'CUSTOS UNITÁRIOS'!$A$2:$C$116,2,FALSE)</f>
        <v>HASTE ATERRAMENTO 2400MM</v>
      </c>
      <c r="C66" s="148"/>
      <c r="D66" s="148"/>
      <c r="E66" s="148"/>
      <c r="F66" s="148"/>
      <c r="G66" s="20">
        <v>1</v>
      </c>
      <c r="H66" s="21" t="s">
        <v>128</v>
      </c>
      <c r="I66" s="3">
        <f>VLOOKUP(A66,'CUSTOS UNITÁRIOS'!$A$2:$C$116,3,FALSE)</f>
        <v>0</v>
      </c>
      <c r="J66" s="22">
        <f t="shared" si="2"/>
        <v>0</v>
      </c>
      <c r="K66" s="22">
        <f t="shared" si="3"/>
        <v>0</v>
      </c>
      <c r="L66" s="70"/>
    </row>
    <row r="67" spans="1:12" x14ac:dyDescent="0.3">
      <c r="A67" s="19">
        <v>219642</v>
      </c>
      <c r="B67" s="148" t="str">
        <f>VLOOKUP(A67,'CUSTOS UNITÁRIOS'!$A$2:$C$116,2,FALSE)</f>
        <v>ISOLADOR DE PINO POLIMÉRICO 15 KV</v>
      </c>
      <c r="C67" s="148"/>
      <c r="D67" s="148"/>
      <c r="E67" s="148"/>
      <c r="F67" s="148"/>
      <c r="G67" s="20">
        <v>3</v>
      </c>
      <c r="H67" s="21" t="s">
        <v>128</v>
      </c>
      <c r="I67" s="3">
        <f>VLOOKUP(A67,'CUSTOS UNITÁRIOS'!$A$2:$C$116,3,FALSE)</f>
        <v>0</v>
      </c>
      <c r="J67" s="22">
        <f t="shared" si="2"/>
        <v>0</v>
      </c>
      <c r="K67" s="22">
        <f t="shared" si="3"/>
        <v>0</v>
      </c>
      <c r="L67" s="70"/>
    </row>
    <row r="68" spans="1:12" x14ac:dyDescent="0.3">
      <c r="A68" s="19">
        <v>237289</v>
      </c>
      <c r="B68" s="148" t="str">
        <f>VLOOKUP(A68,'CUSTOS UNITÁRIOS'!$A$2:$C$116,2,FALSE)</f>
        <v>OLHAL PARA PARAFUSO 50KN</v>
      </c>
      <c r="C68" s="148"/>
      <c r="D68" s="148"/>
      <c r="E68" s="148"/>
      <c r="F68" s="148"/>
      <c r="G68" s="20">
        <v>2</v>
      </c>
      <c r="H68" s="21" t="s">
        <v>128</v>
      </c>
      <c r="I68" s="3">
        <f>VLOOKUP(A68,'CUSTOS UNITÁRIOS'!$A$2:$C$116,3,FALSE)</f>
        <v>0</v>
      </c>
      <c r="J68" s="22">
        <f t="shared" si="2"/>
        <v>0</v>
      </c>
      <c r="K68" s="22">
        <f t="shared" si="3"/>
        <v>0</v>
      </c>
      <c r="L68" s="70"/>
    </row>
    <row r="69" spans="1:12" x14ac:dyDescent="0.3">
      <c r="A69" s="19">
        <v>66878</v>
      </c>
      <c r="B69" s="148" t="str">
        <f>VLOOKUP(A69,'CUSTOS UNITÁRIOS'!$A$2:$C$116,2,FALSE)</f>
        <v>PARAFUSO CABEÇA ABAULADA M16X 45MM</v>
      </c>
      <c r="C69" s="148"/>
      <c r="D69" s="148"/>
      <c r="E69" s="148"/>
      <c r="F69" s="148"/>
      <c r="G69" s="20">
        <v>2</v>
      </c>
      <c r="H69" s="21" t="s">
        <v>128</v>
      </c>
      <c r="I69" s="3">
        <f>VLOOKUP(A69,'CUSTOS UNITÁRIOS'!$A$2:$C$116,3,FALSE)</f>
        <v>0</v>
      </c>
      <c r="J69" s="22">
        <f t="shared" si="2"/>
        <v>0</v>
      </c>
      <c r="K69" s="22">
        <f t="shared" si="3"/>
        <v>0</v>
      </c>
      <c r="L69" s="70"/>
    </row>
    <row r="70" spans="1:12" x14ac:dyDescent="0.3">
      <c r="A70" s="19">
        <v>66886</v>
      </c>
      <c r="B70" s="148" t="str">
        <f>VLOOKUP(A70,'CUSTOS UNITÁRIOS'!$A$2:$C$116,2,FALSE)</f>
        <v>PARAFUSO CABEÇA ABAULADA M16X 70MM</v>
      </c>
      <c r="C70" s="148"/>
      <c r="D70" s="148"/>
      <c r="E70" s="148"/>
      <c r="F70" s="148"/>
      <c r="G70" s="20">
        <v>13</v>
      </c>
      <c r="H70" s="21" t="s">
        <v>128</v>
      </c>
      <c r="I70" s="3">
        <f>VLOOKUP(A70,'CUSTOS UNITÁRIOS'!$A$2:$C$116,3,FALSE)</f>
        <v>0</v>
      </c>
      <c r="J70" s="22">
        <f t="shared" si="2"/>
        <v>0</v>
      </c>
      <c r="K70" s="22">
        <f t="shared" si="3"/>
        <v>0</v>
      </c>
      <c r="L70" s="70"/>
    </row>
    <row r="71" spans="1:12" x14ac:dyDescent="0.3">
      <c r="A71" s="19">
        <v>236265</v>
      </c>
      <c r="B71" s="148" t="str">
        <f>VLOOKUP(A71,'CUSTOS UNITÁRIOS'!$A$2:$C$116,2,FALSE)</f>
        <v>PINO PARA ISOLADOR POLIMÉRICO - BRAÇO TIPO C</v>
      </c>
      <c r="C71" s="148"/>
      <c r="D71" s="148"/>
      <c r="E71" s="148"/>
      <c r="F71" s="148"/>
      <c r="G71" s="20">
        <v>3</v>
      </c>
      <c r="H71" s="21" t="s">
        <v>128</v>
      </c>
      <c r="I71" s="3">
        <f>VLOOKUP(A71,'CUSTOS UNITÁRIOS'!$A$2:$C$116,3,FALSE)</f>
        <v>0</v>
      </c>
      <c r="J71" s="22">
        <f t="shared" si="2"/>
        <v>0</v>
      </c>
      <c r="K71" s="22">
        <f t="shared" si="3"/>
        <v>0</v>
      </c>
      <c r="L71" s="70"/>
    </row>
    <row r="72" spans="1:12" x14ac:dyDescent="0.3">
      <c r="A72" s="19">
        <v>207415</v>
      </c>
      <c r="B72" s="148" t="str">
        <f>VLOOKUP(A72,'CUSTOS UNITÁRIOS'!$A$2:$C$116,2,FALSE)</f>
        <v>POSTE CONCRETO CIRCULAR 11M 300DAN</v>
      </c>
      <c r="C72" s="148"/>
      <c r="D72" s="148"/>
      <c r="E72" s="148"/>
      <c r="F72" s="148"/>
      <c r="G72" s="20">
        <v>1</v>
      </c>
      <c r="H72" s="21" t="s">
        <v>128</v>
      </c>
      <c r="I72" s="3">
        <f>VLOOKUP(A72,'CUSTOS UNITÁRIOS'!$A$2:$C$116,3,FALSE)</f>
        <v>0</v>
      </c>
      <c r="J72" s="22">
        <f t="shared" si="2"/>
        <v>0</v>
      </c>
      <c r="K72" s="22">
        <f t="shared" si="3"/>
        <v>0</v>
      </c>
      <c r="L72" s="70"/>
    </row>
    <row r="73" spans="1:12" x14ac:dyDescent="0.3">
      <c r="A73" s="19">
        <v>237768</v>
      </c>
      <c r="B73" s="148" t="str">
        <f>VLOOKUP(A73,'CUSTOS UNITÁRIOS'!$A$2:$C$116,2,FALSE)</f>
        <v>SAPATILHA</v>
      </c>
      <c r="C73" s="148"/>
      <c r="D73" s="148"/>
      <c r="E73" s="148"/>
      <c r="F73" s="148"/>
      <c r="G73" s="20">
        <v>2</v>
      </c>
      <c r="H73" s="21" t="s">
        <v>128</v>
      </c>
      <c r="I73" s="3">
        <f>VLOOKUP(A73,'CUSTOS UNITÁRIOS'!$A$2:$C$116,3,FALSE)</f>
        <v>0</v>
      </c>
      <c r="J73" s="22">
        <f t="shared" si="2"/>
        <v>0</v>
      </c>
      <c r="K73" s="22">
        <f t="shared" si="3"/>
        <v>0</v>
      </c>
      <c r="L73" s="70"/>
    </row>
    <row r="74" spans="1:12" x14ac:dyDescent="0.3">
      <c r="A74" s="7"/>
      <c r="B74" s="34"/>
      <c r="C74" s="34"/>
      <c r="D74" s="34"/>
      <c r="E74" s="34"/>
      <c r="F74" s="34"/>
      <c r="G74" s="35"/>
      <c r="H74" s="36"/>
      <c r="I74" s="37"/>
      <c r="J74" s="38"/>
      <c r="K74" s="22">
        <f>SUM(K51:K73)</f>
        <v>0</v>
      </c>
      <c r="L74" s="70"/>
    </row>
    <row r="75" spans="1:12" x14ac:dyDescent="0.3">
      <c r="A75" s="154" t="s">
        <v>150</v>
      </c>
      <c r="B75" s="154"/>
      <c r="C75" s="154"/>
      <c r="D75" s="154"/>
      <c r="E75" s="154"/>
      <c r="F75" s="154"/>
      <c r="G75" s="35"/>
      <c r="H75" s="36"/>
      <c r="I75" s="37"/>
      <c r="J75" s="38"/>
      <c r="K75" s="39"/>
      <c r="L75" s="70"/>
    </row>
    <row r="76" spans="1:12" x14ac:dyDescent="0.3">
      <c r="A76" s="19" t="s">
        <v>109</v>
      </c>
      <c r="B76" s="148" t="str">
        <f>VLOOKUP(A76,'CUSTOS UNITÁRIOS'!$A$2:$C$116,2,FALSE)</f>
        <v xml:space="preserve">UNIDADE DE SERVIÇO DE CONSTRUÇÃO DE REDES </v>
      </c>
      <c r="C76" s="148"/>
      <c r="D76" s="148"/>
      <c r="E76" s="148"/>
      <c r="F76" s="148"/>
      <c r="G76" s="20">
        <v>1.0900000000000001</v>
      </c>
      <c r="H76" s="21" t="s">
        <v>132</v>
      </c>
      <c r="I76" s="3">
        <f>VLOOKUP(A76,'CUSTOS UNITÁRIOS'!$A$2:$C$116,3,FALSE)</f>
        <v>0</v>
      </c>
      <c r="J76" s="22">
        <f>I76*G76</f>
        <v>0</v>
      </c>
      <c r="K76" s="22">
        <f>J76</f>
        <v>0</v>
      </c>
      <c r="L76" s="70"/>
    </row>
    <row r="77" spans="1:12" x14ac:dyDescent="0.3">
      <c r="A77" s="19" t="s">
        <v>111</v>
      </c>
      <c r="B77" s="148" t="str">
        <f>VLOOKUP(A77,'CUSTOS UNITÁRIOS'!$A$2:$C$116,2,FALSE)</f>
        <v xml:space="preserve">UNIDADE DE SERVIÇO DE PROJETO </v>
      </c>
      <c r="C77" s="148"/>
      <c r="D77" s="148"/>
      <c r="E77" s="148"/>
      <c r="F77" s="148"/>
      <c r="G77" s="23">
        <v>1</v>
      </c>
      <c r="H77" s="24" t="s">
        <v>132</v>
      </c>
      <c r="I77" s="3">
        <f>VLOOKUP(A77,'CUSTOS UNITÁRIOS'!$A$2:$C$116,3,FALSE)</f>
        <v>0</v>
      </c>
      <c r="J77" s="22">
        <f>I77*G77</f>
        <v>0</v>
      </c>
      <c r="K77" s="22">
        <f>J77</f>
        <v>0</v>
      </c>
      <c r="L77" s="70"/>
    </row>
    <row r="78" spans="1:12" ht="15" thickBot="1" x14ac:dyDescent="0.35">
      <c r="K78" s="22">
        <f>SUM(K76:K77)</f>
        <v>0</v>
      </c>
      <c r="L78" s="70"/>
    </row>
    <row r="79" spans="1:12" ht="15" customHeight="1" x14ac:dyDescent="0.3">
      <c r="A79" s="121" t="s">
        <v>344</v>
      </c>
      <c r="B79" s="105"/>
      <c r="C79" s="105"/>
      <c r="D79" s="105"/>
      <c r="E79" s="105"/>
      <c r="F79" s="105"/>
      <c r="G79" s="106"/>
      <c r="H79" s="8"/>
      <c r="I79" s="8"/>
      <c r="L79" s="70"/>
    </row>
    <row r="80" spans="1:12" x14ac:dyDescent="0.3">
      <c r="A80" s="107"/>
      <c r="B80" s="108"/>
      <c r="C80" s="108"/>
      <c r="D80" s="108"/>
      <c r="E80" s="108"/>
      <c r="F80" s="108"/>
      <c r="G80" s="109"/>
      <c r="H80" s="8"/>
      <c r="I80" s="8"/>
      <c r="L80" s="70"/>
    </row>
    <row r="81" spans="1:12" ht="15" thickBot="1" x14ac:dyDescent="0.35">
      <c r="A81" s="110"/>
      <c r="B81" s="111"/>
      <c r="C81" s="111"/>
      <c r="D81" s="111"/>
      <c r="E81" s="111"/>
      <c r="F81" s="111"/>
      <c r="G81" s="112"/>
      <c r="H81" s="9"/>
      <c r="I81" s="9"/>
      <c r="J81" s="6"/>
      <c r="K81" s="6"/>
      <c r="L81" s="70"/>
    </row>
    <row r="82" spans="1:12" ht="15" thickBot="1" x14ac:dyDescent="0.35">
      <c r="A82" s="5"/>
      <c r="B82" s="5"/>
      <c r="C82" s="5"/>
      <c r="D82" s="5"/>
      <c r="E82" s="5"/>
      <c r="F82" s="5"/>
      <c r="G82" s="16"/>
      <c r="H82" s="10"/>
      <c r="I82" s="10"/>
      <c r="L82" s="70"/>
    </row>
    <row r="83" spans="1:12" ht="15" thickBot="1" x14ac:dyDescent="0.35">
      <c r="A83" s="113"/>
      <c r="B83" s="114"/>
      <c r="C83" s="114"/>
      <c r="D83" s="114"/>
      <c r="E83" s="31"/>
      <c r="F83" s="114"/>
      <c r="G83" s="114"/>
      <c r="H83" s="32"/>
      <c r="I83" s="115"/>
      <c r="J83" s="115"/>
      <c r="K83" s="116"/>
      <c r="L83" s="70"/>
    </row>
    <row r="84" spans="1:12" ht="16.2" thickBot="1" x14ac:dyDescent="0.35">
      <c r="A84" s="27"/>
      <c r="B84" s="28"/>
      <c r="C84" s="28"/>
      <c r="D84" s="28"/>
      <c r="E84" s="29"/>
      <c r="F84" s="5"/>
      <c r="G84" s="30"/>
      <c r="H84" s="10"/>
      <c r="I84" s="10"/>
      <c r="J84" s="5"/>
      <c r="K84" s="5"/>
      <c r="L84" s="70"/>
    </row>
    <row r="85" spans="1:12" ht="15" thickBot="1" x14ac:dyDescent="0.35">
      <c r="A85" s="149"/>
      <c r="B85" s="150"/>
      <c r="C85" s="150"/>
      <c r="D85" s="150"/>
      <c r="E85" s="150"/>
      <c r="F85" s="150"/>
      <c r="G85" s="150"/>
      <c r="H85" s="150"/>
      <c r="I85" s="150"/>
      <c r="J85" s="150"/>
      <c r="K85" s="151"/>
      <c r="L85" s="70"/>
    </row>
    <row r="86" spans="1:12" ht="15" thickBot="1" x14ac:dyDescent="0.35">
      <c r="A86" s="168"/>
      <c r="B86" s="169"/>
      <c r="C86" s="169"/>
      <c r="D86" s="169"/>
      <c r="E86" s="169"/>
      <c r="F86" s="169"/>
      <c r="G86" s="169"/>
      <c r="H86" s="169"/>
      <c r="I86" s="169"/>
      <c r="J86" s="169"/>
      <c r="K86" s="170"/>
      <c r="L86" s="70"/>
    </row>
    <row r="87" spans="1:12" x14ac:dyDescent="0.3">
      <c r="A87" s="155" t="s">
        <v>126</v>
      </c>
      <c r="B87" s="157" t="s">
        <v>140</v>
      </c>
      <c r="C87" s="158" t="s">
        <v>143</v>
      </c>
      <c r="D87" s="159"/>
      <c r="E87" s="159"/>
      <c r="F87" s="159"/>
      <c r="G87" s="159"/>
      <c r="H87" s="159"/>
      <c r="I87" s="160"/>
      <c r="J87" s="164" t="s">
        <v>139</v>
      </c>
      <c r="K87" s="165"/>
      <c r="L87" s="69" t="s">
        <v>149</v>
      </c>
    </row>
    <row r="88" spans="1:12" x14ac:dyDescent="0.3">
      <c r="A88" s="156"/>
      <c r="B88" s="134"/>
      <c r="C88" s="161"/>
      <c r="D88" s="162"/>
      <c r="E88" s="162"/>
      <c r="F88" s="162"/>
      <c r="G88" s="162"/>
      <c r="H88" s="162"/>
      <c r="I88" s="163"/>
      <c r="J88" s="166">
        <f>K113+K117</f>
        <v>0</v>
      </c>
      <c r="K88" s="167"/>
      <c r="L88" s="69"/>
    </row>
    <row r="89" spans="1:12" ht="27.6" x14ac:dyDescent="0.3">
      <c r="A89" s="12" t="s">
        <v>119</v>
      </c>
      <c r="B89" s="152" t="s">
        <v>120</v>
      </c>
      <c r="C89" s="152"/>
      <c r="D89" s="152"/>
      <c r="E89" s="152"/>
      <c r="F89" s="152"/>
      <c r="G89" s="17" t="s">
        <v>125</v>
      </c>
      <c r="H89" s="13" t="s">
        <v>124</v>
      </c>
      <c r="I89" s="14" t="s">
        <v>123</v>
      </c>
      <c r="J89" s="14" t="s">
        <v>121</v>
      </c>
      <c r="K89" s="15" t="s">
        <v>122</v>
      </c>
      <c r="L89" s="70"/>
    </row>
    <row r="90" spans="1:12" x14ac:dyDescent="0.3">
      <c r="A90" s="19">
        <v>237677</v>
      </c>
      <c r="B90" s="153" t="str">
        <f>VLOOKUP(A90,'CUSTOS UNITÁRIOS'!$A$2:$C$116,2,FALSE)</f>
        <v>ALÇA PREFORMADA ESTAI CABO AÇO 9,5MM</v>
      </c>
      <c r="C90" s="153"/>
      <c r="D90" s="153"/>
      <c r="E90" s="153"/>
      <c r="F90" s="153"/>
      <c r="G90" s="20">
        <v>2</v>
      </c>
      <c r="H90" s="21" t="s">
        <v>128</v>
      </c>
      <c r="I90" s="3">
        <f>VLOOKUP(A90,'CUSTOS UNITÁRIOS'!$A$2:$C$116,3,FALSE)</f>
        <v>0</v>
      </c>
      <c r="J90" s="22">
        <f>I90*G90</f>
        <v>0</v>
      </c>
      <c r="K90" s="22">
        <f>J90*$L$88</f>
        <v>0</v>
      </c>
      <c r="L90" s="70"/>
    </row>
    <row r="91" spans="1:12" x14ac:dyDescent="0.3">
      <c r="A91" s="19">
        <v>327692</v>
      </c>
      <c r="B91" s="153" t="str">
        <f>VLOOKUP(A91,'CUSTOS UNITÁRIOS'!$A$2:$C$116,2,FALSE)</f>
        <v>BRAÇADEIRA PLÁSTICA CABO MULTIPLEXADO</v>
      </c>
      <c r="C91" s="153"/>
      <c r="D91" s="153"/>
      <c r="E91" s="153"/>
      <c r="F91" s="153"/>
      <c r="G91" s="20">
        <v>2</v>
      </c>
      <c r="H91" s="21" t="s">
        <v>128</v>
      </c>
      <c r="I91" s="3">
        <f>VLOOKUP(A91,'CUSTOS UNITÁRIOS'!$A$2:$C$116,3,FALSE)</f>
        <v>0</v>
      </c>
      <c r="J91" s="22">
        <f t="shared" ref="J91:J112" si="4">I91*G91</f>
        <v>0</v>
      </c>
      <c r="K91" s="22">
        <f t="shared" ref="K91:K112" si="5">J91*$L$88</f>
        <v>0</v>
      </c>
      <c r="L91" s="70"/>
    </row>
    <row r="92" spans="1:12" x14ac:dyDescent="0.3">
      <c r="A92" s="19">
        <v>211789</v>
      </c>
      <c r="B92" s="153" t="str">
        <f>VLOOKUP(A92,'CUSTOS UNITÁRIOS'!$A$2:$C$116,2,FALSE)</f>
        <v>BRAÇO SUPORTE C</v>
      </c>
      <c r="C92" s="153"/>
      <c r="D92" s="153"/>
      <c r="E92" s="153"/>
      <c r="F92" s="153"/>
      <c r="G92" s="20">
        <v>1</v>
      </c>
      <c r="H92" s="21" t="s">
        <v>128</v>
      </c>
      <c r="I92" s="3">
        <f>VLOOKUP(A92,'CUSTOS UNITÁRIOS'!$A$2:$C$116,3,FALSE)</f>
        <v>0</v>
      </c>
      <c r="J92" s="22">
        <f t="shared" si="4"/>
        <v>0</v>
      </c>
      <c r="K92" s="22">
        <f t="shared" si="5"/>
        <v>0</v>
      </c>
      <c r="L92" s="70"/>
    </row>
    <row r="93" spans="1:12" x14ac:dyDescent="0.3">
      <c r="A93" s="19">
        <v>231712</v>
      </c>
      <c r="B93" s="153" t="str">
        <f>VLOOKUP(A93,'CUSTOS UNITÁRIOS'!$A$2:$C$116,2,FALSE)</f>
        <v>BRAÇO SUPORTE COM GRAMPO DE SUSPENSÃO ITEM 2</v>
      </c>
      <c r="C93" s="153"/>
      <c r="D93" s="153"/>
      <c r="E93" s="153"/>
      <c r="F93" s="153"/>
      <c r="G93" s="20">
        <v>1</v>
      </c>
      <c r="H93" s="21" t="s">
        <v>129</v>
      </c>
      <c r="I93" s="3">
        <f>VLOOKUP(A93,'CUSTOS UNITÁRIOS'!$A$2:$C$116,3,FALSE)</f>
        <v>0</v>
      </c>
      <c r="J93" s="22">
        <f t="shared" si="4"/>
        <v>0</v>
      </c>
      <c r="K93" s="22">
        <f t="shared" si="5"/>
        <v>0</v>
      </c>
      <c r="L93" s="70"/>
    </row>
    <row r="94" spans="1:12" x14ac:dyDescent="0.3">
      <c r="A94" s="19">
        <v>231548</v>
      </c>
      <c r="B94" s="148" t="str">
        <f>VLOOKUP(A94,'CUSTOS UNITÁRIOS'!$A$2:$C$116,2,FALSE)</f>
        <v>CABO AL 1X 50MM² 15KV PROTEGIDO</v>
      </c>
      <c r="C94" s="148"/>
      <c r="D94" s="148"/>
      <c r="E94" s="148"/>
      <c r="F94" s="148"/>
      <c r="G94" s="20">
        <v>126</v>
      </c>
      <c r="H94" s="21" t="s">
        <v>130</v>
      </c>
      <c r="I94" s="3">
        <f>VLOOKUP(A94,'CUSTOS UNITÁRIOS'!$A$2:$C$116,3,FALSE)</f>
        <v>0</v>
      </c>
      <c r="J94" s="22">
        <f t="shared" si="4"/>
        <v>0</v>
      </c>
      <c r="K94" s="22">
        <f t="shared" si="5"/>
        <v>0</v>
      </c>
      <c r="L94" s="70"/>
    </row>
    <row r="95" spans="1:12" x14ac:dyDescent="0.3">
      <c r="A95" s="19">
        <v>2964</v>
      </c>
      <c r="B95" s="148" t="str">
        <f>VLOOKUP(A95,'CUSTOS UNITÁRIOS'!$A$2:$C$116,2,FALSE)</f>
        <v>CABO DE AÇO HS 3/8P (9,5MM) 7FIOS</v>
      </c>
      <c r="C95" s="148"/>
      <c r="D95" s="148"/>
      <c r="E95" s="148"/>
      <c r="F95" s="148"/>
      <c r="G95" s="20">
        <v>18</v>
      </c>
      <c r="H95" s="21" t="s">
        <v>131</v>
      </c>
      <c r="I95" s="3">
        <f>VLOOKUP(A95,'CUSTOS UNITÁRIOS'!$A$2:$C$116,3,FALSE)</f>
        <v>0</v>
      </c>
      <c r="J95" s="22">
        <f t="shared" si="4"/>
        <v>0</v>
      </c>
      <c r="K95" s="22">
        <f t="shared" si="5"/>
        <v>0</v>
      </c>
      <c r="L95" s="70"/>
    </row>
    <row r="96" spans="1:12" x14ac:dyDescent="0.3">
      <c r="A96" s="19">
        <v>2931</v>
      </c>
      <c r="B96" s="148" t="str">
        <f>VLOOKUP(A96,'CUSTOS UNITÁRIOS'!$A$2:$C$116,2,FALSE)</f>
        <v>CABO DE AÇO SM 1/4P (6,4MM) 7 FIOS</v>
      </c>
      <c r="C96" s="148"/>
      <c r="D96" s="148"/>
      <c r="E96" s="148"/>
      <c r="F96" s="148"/>
      <c r="G96" s="20">
        <v>2</v>
      </c>
      <c r="H96" s="21" t="s">
        <v>131</v>
      </c>
      <c r="I96" s="3">
        <f>VLOOKUP(A96,'CUSTOS UNITÁRIOS'!$A$2:$C$116,3,FALSE)</f>
        <v>0</v>
      </c>
      <c r="J96" s="22">
        <f t="shared" si="4"/>
        <v>0</v>
      </c>
      <c r="K96" s="22">
        <f t="shared" si="5"/>
        <v>0</v>
      </c>
      <c r="L96" s="70"/>
    </row>
    <row r="97" spans="1:12" x14ac:dyDescent="0.3">
      <c r="A97" s="19">
        <v>226373</v>
      </c>
      <c r="B97" s="148" t="str">
        <f>VLOOKUP(A97,'CUSTOS UNITÁRIOS'!$A$2:$C$116,2,FALSE)</f>
        <v>CABO QUADRUPLEX CA 3X1X70+70 1KV</v>
      </c>
      <c r="C97" s="148"/>
      <c r="D97" s="148"/>
      <c r="E97" s="148"/>
      <c r="F97" s="148"/>
      <c r="G97" s="20">
        <v>44</v>
      </c>
      <c r="H97" s="21" t="s">
        <v>130</v>
      </c>
      <c r="I97" s="3">
        <f>VLOOKUP(A97,'CUSTOS UNITÁRIOS'!$A$2:$C$116,3,FALSE)</f>
        <v>0</v>
      </c>
      <c r="J97" s="22">
        <f t="shared" si="4"/>
        <v>0</v>
      </c>
      <c r="K97" s="22">
        <f t="shared" si="5"/>
        <v>0</v>
      </c>
      <c r="L97" s="70"/>
    </row>
    <row r="98" spans="1:12" x14ac:dyDescent="0.3">
      <c r="A98" s="19">
        <v>236869</v>
      </c>
      <c r="B98" s="148" t="str">
        <f>VLOOKUP(A98,'CUSTOS UNITÁRIOS'!$A$2:$C$116,2,FALSE)</f>
        <v>CINTA DE AÇO D 200MM</v>
      </c>
      <c r="C98" s="148"/>
      <c r="D98" s="148"/>
      <c r="E98" s="148"/>
      <c r="F98" s="148"/>
      <c r="G98" s="20">
        <v>1</v>
      </c>
      <c r="H98" s="21" t="s">
        <v>128</v>
      </c>
      <c r="I98" s="3">
        <f>VLOOKUP(A98,'CUSTOS UNITÁRIOS'!$A$2:$C$116,3,FALSE)</f>
        <v>0</v>
      </c>
      <c r="J98" s="22">
        <f t="shared" si="4"/>
        <v>0</v>
      </c>
      <c r="K98" s="22">
        <f t="shared" si="5"/>
        <v>0</v>
      </c>
      <c r="L98" s="70"/>
    </row>
    <row r="99" spans="1:12" x14ac:dyDescent="0.3">
      <c r="A99" s="19">
        <v>236877</v>
      </c>
      <c r="B99" s="148" t="str">
        <f>VLOOKUP(A99,'CUSTOS UNITÁRIOS'!$A$2:$C$116,2,FALSE)</f>
        <v>CINTA DE AÇO D 210MM</v>
      </c>
      <c r="C99" s="148"/>
      <c r="D99" s="148"/>
      <c r="E99" s="148"/>
      <c r="F99" s="148"/>
      <c r="G99" s="20">
        <v>1</v>
      </c>
      <c r="H99" s="21" t="s">
        <v>128</v>
      </c>
      <c r="I99" s="3">
        <f>VLOOKUP(A99,'CUSTOS UNITÁRIOS'!$A$2:$C$116,3,FALSE)</f>
        <v>0</v>
      </c>
      <c r="J99" s="22">
        <f t="shared" si="4"/>
        <v>0</v>
      </c>
      <c r="K99" s="22">
        <f t="shared" si="5"/>
        <v>0</v>
      </c>
      <c r="L99" s="70"/>
    </row>
    <row r="100" spans="1:12" x14ac:dyDescent="0.3">
      <c r="A100" s="19">
        <v>236885</v>
      </c>
      <c r="B100" s="148" t="str">
        <f>VLOOKUP(A100,'CUSTOS UNITÁRIOS'!$A$2:$C$116,2,FALSE)</f>
        <v>CINTA DE AÇO D 220MM</v>
      </c>
      <c r="C100" s="148"/>
      <c r="D100" s="148"/>
      <c r="E100" s="148"/>
      <c r="F100" s="148"/>
      <c r="G100" s="20">
        <v>1</v>
      </c>
      <c r="H100" s="21" t="s">
        <v>128</v>
      </c>
      <c r="I100" s="3">
        <f>VLOOKUP(A100,'CUSTOS UNITÁRIOS'!$A$2:$C$116,3,FALSE)</f>
        <v>0</v>
      </c>
      <c r="J100" s="22">
        <f t="shared" si="4"/>
        <v>0</v>
      </c>
      <c r="K100" s="22">
        <f t="shared" si="5"/>
        <v>0</v>
      </c>
      <c r="L100" s="70"/>
    </row>
    <row r="101" spans="1:12" x14ac:dyDescent="0.3">
      <c r="A101" s="19">
        <v>236893</v>
      </c>
      <c r="B101" s="148" t="str">
        <f>VLOOKUP(A101,'CUSTOS UNITÁRIOS'!$A$2:$C$116,2,FALSE)</f>
        <v>CINTA DE AÇO D 230MM</v>
      </c>
      <c r="C101" s="148"/>
      <c r="D101" s="148"/>
      <c r="E101" s="148"/>
      <c r="F101" s="148"/>
      <c r="G101" s="20">
        <v>2</v>
      </c>
      <c r="H101" s="21" t="s">
        <v>128</v>
      </c>
      <c r="I101" s="3">
        <f>VLOOKUP(A101,'CUSTOS UNITÁRIOS'!$A$2:$C$116,3,FALSE)</f>
        <v>0</v>
      </c>
      <c r="J101" s="22">
        <f t="shared" si="4"/>
        <v>0</v>
      </c>
      <c r="K101" s="22">
        <f t="shared" si="5"/>
        <v>0</v>
      </c>
      <c r="L101" s="70"/>
    </row>
    <row r="102" spans="1:12" x14ac:dyDescent="0.3">
      <c r="A102" s="19">
        <v>227777</v>
      </c>
      <c r="B102" s="148" t="str">
        <f>VLOOKUP(A102,'CUSTOS UNITÁRIOS'!$A$2:$C$116,2,FALSE)</f>
        <v>CONETOR FORMATO H ITEM 2 CAA 27-54MM² / 13-34MM²</v>
      </c>
      <c r="C102" s="148"/>
      <c r="D102" s="148"/>
      <c r="E102" s="148"/>
      <c r="F102" s="148"/>
      <c r="G102" s="20">
        <v>2</v>
      </c>
      <c r="H102" s="21" t="s">
        <v>128</v>
      </c>
      <c r="I102" s="3">
        <f>VLOOKUP(A102,'CUSTOS UNITÁRIOS'!$A$2:$C$116,3,FALSE)</f>
        <v>0</v>
      </c>
      <c r="J102" s="22">
        <f t="shared" si="4"/>
        <v>0</v>
      </c>
      <c r="K102" s="22">
        <f t="shared" si="5"/>
        <v>0</v>
      </c>
      <c r="L102" s="70"/>
    </row>
    <row r="103" spans="1:12" x14ac:dyDescent="0.3">
      <c r="A103" s="19">
        <v>227389</v>
      </c>
      <c r="B103" s="148" t="str">
        <f>VLOOKUP(A103,'CUSTOS UNITÁRIOS'!$A$2:$C$116,2,FALSE)</f>
        <v>CONETOR TERMINAL COMPRESSÃO 1F AÇO 6,4MM / 21MM²</v>
      </c>
      <c r="C103" s="148"/>
      <c r="D103" s="148"/>
      <c r="E103" s="148"/>
      <c r="F103" s="148"/>
      <c r="G103" s="20">
        <v>1</v>
      </c>
      <c r="H103" s="21" t="s">
        <v>128</v>
      </c>
      <c r="I103" s="3">
        <f>VLOOKUP(A103,'CUSTOS UNITÁRIOS'!$A$2:$C$116,3,FALSE)</f>
        <v>0</v>
      </c>
      <c r="J103" s="22">
        <f t="shared" si="4"/>
        <v>0</v>
      </c>
      <c r="K103" s="22">
        <f t="shared" si="5"/>
        <v>0</v>
      </c>
      <c r="L103" s="70"/>
    </row>
    <row r="104" spans="1:12" x14ac:dyDescent="0.3">
      <c r="A104" s="19">
        <v>231662</v>
      </c>
      <c r="B104" s="148" t="str">
        <f>VLOOKUP(A104,'CUSTOS UNITÁRIOS'!$A$2:$C$116,2,FALSE)</f>
        <v>ESPAÇADOR LOSANGULAR 50-150MM² 15KV</v>
      </c>
      <c r="C104" s="148"/>
      <c r="D104" s="148"/>
      <c r="E104" s="148"/>
      <c r="F104" s="148"/>
      <c r="G104" s="20">
        <v>3</v>
      </c>
      <c r="H104" s="21" t="s">
        <v>129</v>
      </c>
      <c r="I104" s="3">
        <f>VLOOKUP(A104,'CUSTOS UNITÁRIOS'!$A$2:$C$116,3,FALSE)</f>
        <v>0</v>
      </c>
      <c r="J104" s="22">
        <f t="shared" si="4"/>
        <v>0</v>
      </c>
      <c r="K104" s="22">
        <f t="shared" si="5"/>
        <v>0</v>
      </c>
      <c r="L104" s="70"/>
    </row>
    <row r="105" spans="1:12" x14ac:dyDescent="0.3">
      <c r="A105" s="19">
        <v>222539</v>
      </c>
      <c r="B105" s="148" t="str">
        <f>VLOOKUP(A105,'CUSTOS UNITÁRIOS'!$A$2:$C$116,2,FALSE)</f>
        <v>HASTE ATERRAMENTO 2400MM</v>
      </c>
      <c r="C105" s="148"/>
      <c r="D105" s="148"/>
      <c r="E105" s="148"/>
      <c r="F105" s="148"/>
      <c r="G105" s="20">
        <v>1</v>
      </c>
      <c r="H105" s="21" t="s">
        <v>128</v>
      </c>
      <c r="I105" s="3">
        <f>VLOOKUP(A105,'CUSTOS UNITÁRIOS'!$A$2:$C$116,3,FALSE)</f>
        <v>0</v>
      </c>
      <c r="J105" s="22">
        <f t="shared" si="4"/>
        <v>0</v>
      </c>
      <c r="K105" s="22">
        <f t="shared" si="5"/>
        <v>0</v>
      </c>
      <c r="L105" s="70"/>
    </row>
    <row r="106" spans="1:12" x14ac:dyDescent="0.3">
      <c r="A106" s="19">
        <v>219642</v>
      </c>
      <c r="B106" s="148" t="str">
        <f>VLOOKUP(A106,'CUSTOS UNITÁRIOS'!$A$2:$C$116,2,FALSE)</f>
        <v>ISOLADOR DE PINO POLIMÉRICO 15 KV</v>
      </c>
      <c r="C106" s="148"/>
      <c r="D106" s="148"/>
      <c r="E106" s="148"/>
      <c r="F106" s="148"/>
      <c r="G106" s="20">
        <v>3</v>
      </c>
      <c r="H106" s="21" t="s">
        <v>128</v>
      </c>
      <c r="I106" s="3">
        <f>VLOOKUP(A106,'CUSTOS UNITÁRIOS'!$A$2:$C$116,3,FALSE)</f>
        <v>0</v>
      </c>
      <c r="J106" s="22">
        <f t="shared" si="4"/>
        <v>0</v>
      </c>
      <c r="K106" s="22">
        <f t="shared" si="5"/>
        <v>0</v>
      </c>
      <c r="L106" s="70"/>
    </row>
    <row r="107" spans="1:12" x14ac:dyDescent="0.3">
      <c r="A107" s="19">
        <v>237289</v>
      </c>
      <c r="B107" s="148" t="str">
        <f>VLOOKUP(A107,'CUSTOS UNITÁRIOS'!$A$2:$C$116,2,FALSE)</f>
        <v>OLHAL PARA PARAFUSO 50KN</v>
      </c>
      <c r="C107" s="148"/>
      <c r="D107" s="148"/>
      <c r="E107" s="148"/>
      <c r="F107" s="148"/>
      <c r="G107" s="20">
        <v>2</v>
      </c>
      <c r="H107" s="21" t="s">
        <v>128</v>
      </c>
      <c r="I107" s="3">
        <f>VLOOKUP(A107,'CUSTOS UNITÁRIOS'!$A$2:$C$116,3,FALSE)</f>
        <v>0</v>
      </c>
      <c r="J107" s="22">
        <f t="shared" si="4"/>
        <v>0</v>
      </c>
      <c r="K107" s="22">
        <f t="shared" si="5"/>
        <v>0</v>
      </c>
      <c r="L107" s="70"/>
    </row>
    <row r="108" spans="1:12" x14ac:dyDescent="0.3">
      <c r="A108" s="19">
        <v>66878</v>
      </c>
      <c r="B108" s="148" t="str">
        <f>VLOOKUP(A108,'CUSTOS UNITÁRIOS'!$A$2:$C$116,2,FALSE)</f>
        <v>PARAFUSO CABEÇA ABAULADA M16X 45MM</v>
      </c>
      <c r="C108" s="148"/>
      <c r="D108" s="148"/>
      <c r="E108" s="148"/>
      <c r="F108" s="148"/>
      <c r="G108" s="20">
        <v>2</v>
      </c>
      <c r="H108" s="21" t="s">
        <v>128</v>
      </c>
      <c r="I108" s="3">
        <f>VLOOKUP(A108,'CUSTOS UNITÁRIOS'!$A$2:$C$116,3,FALSE)</f>
        <v>0</v>
      </c>
      <c r="J108" s="22">
        <f t="shared" si="4"/>
        <v>0</v>
      </c>
      <c r="K108" s="22">
        <f t="shared" si="5"/>
        <v>0</v>
      </c>
      <c r="L108" s="70"/>
    </row>
    <row r="109" spans="1:12" x14ac:dyDescent="0.3">
      <c r="A109" s="19">
        <v>66886</v>
      </c>
      <c r="B109" s="148" t="str">
        <f>VLOOKUP(A109,'CUSTOS UNITÁRIOS'!$A$2:$C$116,2,FALSE)</f>
        <v>PARAFUSO CABEÇA ABAULADA M16X 70MM</v>
      </c>
      <c r="C109" s="148"/>
      <c r="D109" s="148"/>
      <c r="E109" s="148"/>
      <c r="F109" s="148"/>
      <c r="G109" s="20">
        <v>13</v>
      </c>
      <c r="H109" s="21" t="s">
        <v>128</v>
      </c>
      <c r="I109" s="3">
        <f>VLOOKUP(A109,'CUSTOS UNITÁRIOS'!$A$2:$C$116,3,FALSE)</f>
        <v>0</v>
      </c>
      <c r="J109" s="22">
        <f t="shared" si="4"/>
        <v>0</v>
      </c>
      <c r="K109" s="22">
        <f t="shared" si="5"/>
        <v>0</v>
      </c>
      <c r="L109" s="70"/>
    </row>
    <row r="110" spans="1:12" x14ac:dyDescent="0.3">
      <c r="A110" s="19">
        <v>236265</v>
      </c>
      <c r="B110" s="148" t="str">
        <f>VLOOKUP(A110,'CUSTOS UNITÁRIOS'!$A$2:$C$116,2,FALSE)</f>
        <v>PINO PARA ISOLADOR POLIMÉRICO - BRAÇO TIPO C</v>
      </c>
      <c r="C110" s="148"/>
      <c r="D110" s="148"/>
      <c r="E110" s="148"/>
      <c r="F110" s="148"/>
      <c r="G110" s="20">
        <v>3</v>
      </c>
      <c r="H110" s="21" t="s">
        <v>128</v>
      </c>
      <c r="I110" s="3">
        <f>VLOOKUP(A110,'CUSTOS UNITÁRIOS'!$A$2:$C$116,3,FALSE)</f>
        <v>0</v>
      </c>
      <c r="J110" s="22">
        <f t="shared" si="4"/>
        <v>0</v>
      </c>
      <c r="K110" s="22">
        <f t="shared" si="5"/>
        <v>0</v>
      </c>
      <c r="L110" s="70"/>
    </row>
    <row r="111" spans="1:12" x14ac:dyDescent="0.3">
      <c r="A111" s="19">
        <v>207449</v>
      </c>
      <c r="B111" s="148" t="str">
        <f>VLOOKUP(A111,'CUSTOS UNITÁRIOS'!$A$2:$C$116,2,FALSE)</f>
        <v>POSTE CONCRETO CIRCULAR 11M 600DAN</v>
      </c>
      <c r="C111" s="148"/>
      <c r="D111" s="148"/>
      <c r="E111" s="148"/>
      <c r="F111" s="148"/>
      <c r="G111" s="20">
        <v>1</v>
      </c>
      <c r="H111" s="21" t="s">
        <v>128</v>
      </c>
      <c r="I111" s="3">
        <f>VLOOKUP(A111,'CUSTOS UNITÁRIOS'!$A$2:$C$116,3,FALSE)</f>
        <v>0</v>
      </c>
      <c r="J111" s="22">
        <f t="shared" si="4"/>
        <v>0</v>
      </c>
      <c r="K111" s="22">
        <f t="shared" si="5"/>
        <v>0</v>
      </c>
      <c r="L111" s="70"/>
    </row>
    <row r="112" spans="1:12" x14ac:dyDescent="0.3">
      <c r="A112" s="19">
        <v>237768</v>
      </c>
      <c r="B112" s="148" t="str">
        <f>VLOOKUP(A112,'CUSTOS UNITÁRIOS'!$A$2:$C$116,2,FALSE)</f>
        <v>SAPATILHA</v>
      </c>
      <c r="C112" s="148"/>
      <c r="D112" s="148"/>
      <c r="E112" s="148"/>
      <c r="F112" s="148"/>
      <c r="G112" s="20">
        <v>2</v>
      </c>
      <c r="H112" s="21" t="s">
        <v>128</v>
      </c>
      <c r="I112" s="3">
        <f>VLOOKUP(A112,'CUSTOS UNITÁRIOS'!$A$2:$C$116,3,FALSE)</f>
        <v>0</v>
      </c>
      <c r="J112" s="22">
        <f t="shared" si="4"/>
        <v>0</v>
      </c>
      <c r="K112" s="22">
        <f t="shared" si="5"/>
        <v>0</v>
      </c>
      <c r="L112" s="70"/>
    </row>
    <row r="113" spans="1:12" x14ac:dyDescent="0.3">
      <c r="A113" s="7"/>
      <c r="B113" s="34"/>
      <c r="C113" s="34"/>
      <c r="D113" s="34"/>
      <c r="E113" s="34"/>
      <c r="F113" s="34"/>
      <c r="G113" s="35"/>
      <c r="H113" s="36"/>
      <c r="I113" s="37"/>
      <c r="J113" s="38"/>
      <c r="K113" s="22">
        <f>SUM(K90:K112)</f>
        <v>0</v>
      </c>
      <c r="L113" s="70"/>
    </row>
    <row r="114" spans="1:12" x14ac:dyDescent="0.3">
      <c r="A114" s="154" t="s">
        <v>150</v>
      </c>
      <c r="B114" s="154"/>
      <c r="C114" s="154"/>
      <c r="D114" s="154"/>
      <c r="E114" s="154"/>
      <c r="F114" s="154"/>
      <c r="G114" s="35"/>
      <c r="H114" s="36"/>
      <c r="I114" s="37"/>
      <c r="J114" s="38"/>
      <c r="K114" s="39"/>
      <c r="L114" s="70"/>
    </row>
    <row r="115" spans="1:12" x14ac:dyDescent="0.3">
      <c r="A115" s="19" t="s">
        <v>109</v>
      </c>
      <c r="B115" s="148" t="str">
        <f>VLOOKUP(A115,'CUSTOS UNITÁRIOS'!$A$2:$C$116,2,FALSE)</f>
        <v xml:space="preserve">UNIDADE DE SERVIÇO DE CONSTRUÇÃO DE REDES </v>
      </c>
      <c r="C115" s="148"/>
      <c r="D115" s="148"/>
      <c r="E115" s="148"/>
      <c r="F115" s="148"/>
      <c r="G115" s="20">
        <v>1.29</v>
      </c>
      <c r="H115" s="21" t="s">
        <v>132</v>
      </c>
      <c r="I115" s="3">
        <f>VLOOKUP(A115,'CUSTOS UNITÁRIOS'!$A$2:$C$116,3,FALSE)</f>
        <v>0</v>
      </c>
      <c r="J115" s="22">
        <f>I115*G115</f>
        <v>0</v>
      </c>
      <c r="K115" s="22">
        <f>J115</f>
        <v>0</v>
      </c>
      <c r="L115" s="70"/>
    </row>
    <row r="116" spans="1:12" x14ac:dyDescent="0.3">
      <c r="A116" s="19" t="s">
        <v>111</v>
      </c>
      <c r="B116" s="148" t="str">
        <f>VLOOKUP(A116,'CUSTOS UNITÁRIOS'!$A$2:$C$116,2,FALSE)</f>
        <v xml:space="preserve">UNIDADE DE SERVIÇO DE PROJETO </v>
      </c>
      <c r="C116" s="148"/>
      <c r="D116" s="148"/>
      <c r="E116" s="148"/>
      <c r="F116" s="148"/>
      <c r="G116" s="23">
        <v>1</v>
      </c>
      <c r="H116" s="24" t="s">
        <v>132</v>
      </c>
      <c r="I116" s="3">
        <f>VLOOKUP(A116,'CUSTOS UNITÁRIOS'!$A$2:$C$116,3,FALSE)</f>
        <v>0</v>
      </c>
      <c r="J116" s="22">
        <f>I116*G116</f>
        <v>0</v>
      </c>
      <c r="K116" s="22">
        <f>J116</f>
        <v>0</v>
      </c>
      <c r="L116" s="70"/>
    </row>
    <row r="117" spans="1:12" ht="15" thickBot="1" x14ac:dyDescent="0.35">
      <c r="K117" s="22">
        <f>SUM(K115:K116)</f>
        <v>0</v>
      </c>
      <c r="L117" s="70"/>
    </row>
    <row r="118" spans="1:12" ht="15" customHeight="1" x14ac:dyDescent="0.3">
      <c r="A118" s="121" t="s">
        <v>344</v>
      </c>
      <c r="B118" s="105"/>
      <c r="C118" s="105"/>
      <c r="D118" s="105"/>
      <c r="E118" s="105"/>
      <c r="F118" s="105"/>
      <c r="G118" s="106"/>
      <c r="H118" s="8"/>
      <c r="I118" s="8"/>
      <c r="L118" s="70"/>
    </row>
    <row r="119" spans="1:12" x14ac:dyDescent="0.3">
      <c r="A119" s="107"/>
      <c r="B119" s="108"/>
      <c r="C119" s="108"/>
      <c r="D119" s="108"/>
      <c r="E119" s="108"/>
      <c r="F119" s="108"/>
      <c r="G119" s="109"/>
      <c r="H119" s="8"/>
      <c r="I119" s="8"/>
      <c r="L119" s="70"/>
    </row>
    <row r="120" spans="1:12" ht="15" thickBot="1" x14ac:dyDescent="0.35">
      <c r="A120" s="110"/>
      <c r="B120" s="111"/>
      <c r="C120" s="111"/>
      <c r="D120" s="111"/>
      <c r="E120" s="111"/>
      <c r="F120" s="111"/>
      <c r="G120" s="112"/>
      <c r="H120" s="9"/>
      <c r="I120" s="9"/>
      <c r="J120" s="6"/>
      <c r="K120" s="6"/>
      <c r="L120" s="70"/>
    </row>
    <row r="121" spans="1:12" ht="15" thickBot="1" x14ac:dyDescent="0.35">
      <c r="A121" s="5"/>
      <c r="B121" s="5"/>
      <c r="C121" s="5"/>
      <c r="D121" s="5"/>
      <c r="E121" s="5"/>
      <c r="F121" s="5"/>
      <c r="G121" s="16"/>
      <c r="H121" s="10"/>
      <c r="I121" s="10"/>
      <c r="L121" s="70"/>
    </row>
    <row r="122" spans="1:12" ht="15" thickBot="1" x14ac:dyDescent="0.35">
      <c r="A122" s="113"/>
      <c r="B122" s="114"/>
      <c r="C122" s="114"/>
      <c r="D122" s="114"/>
      <c r="E122" s="31"/>
      <c r="F122" s="114"/>
      <c r="G122" s="114"/>
      <c r="H122" s="32"/>
      <c r="I122" s="115"/>
      <c r="J122" s="115"/>
      <c r="K122" s="116"/>
      <c r="L122" s="70"/>
    </row>
    <row r="123" spans="1:12" ht="16.2" thickBot="1" x14ac:dyDescent="0.35">
      <c r="A123" s="27"/>
      <c r="B123" s="28"/>
      <c r="C123" s="28"/>
      <c r="D123" s="28"/>
      <c r="E123" s="29"/>
      <c r="F123" s="5"/>
      <c r="G123" s="30"/>
      <c r="H123" s="10"/>
      <c r="I123" s="10"/>
      <c r="J123" s="5"/>
      <c r="K123" s="5"/>
      <c r="L123" s="70"/>
    </row>
    <row r="124" spans="1:12" ht="15" thickBot="1" x14ac:dyDescent="0.35">
      <c r="A124" s="149"/>
      <c r="B124" s="150"/>
      <c r="C124" s="150"/>
      <c r="D124" s="150"/>
      <c r="E124" s="150"/>
      <c r="F124" s="150"/>
      <c r="G124" s="150"/>
      <c r="H124" s="150"/>
      <c r="I124" s="150"/>
      <c r="J124" s="150"/>
      <c r="K124" s="151"/>
      <c r="L124" s="70"/>
    </row>
    <row r="125" spans="1:12" ht="15" thickBot="1" x14ac:dyDescent="0.35">
      <c r="A125" s="168"/>
      <c r="B125" s="169"/>
      <c r="C125" s="169"/>
      <c r="D125" s="169"/>
      <c r="E125" s="169"/>
      <c r="F125" s="169"/>
      <c r="G125" s="169"/>
      <c r="H125" s="169"/>
      <c r="I125" s="169"/>
      <c r="J125" s="169"/>
      <c r="K125" s="170"/>
      <c r="L125" s="70"/>
    </row>
    <row r="126" spans="1:12" x14ac:dyDescent="0.3">
      <c r="A126" s="155" t="s">
        <v>126</v>
      </c>
      <c r="B126" s="157" t="s">
        <v>145</v>
      </c>
      <c r="C126" s="158" t="s">
        <v>144</v>
      </c>
      <c r="D126" s="159"/>
      <c r="E126" s="159"/>
      <c r="F126" s="159"/>
      <c r="G126" s="159"/>
      <c r="H126" s="159"/>
      <c r="I126" s="160"/>
      <c r="J126" s="164" t="s">
        <v>139</v>
      </c>
      <c r="K126" s="165"/>
      <c r="L126" s="69" t="s">
        <v>149</v>
      </c>
    </row>
    <row r="127" spans="1:12" x14ac:dyDescent="0.3">
      <c r="A127" s="156"/>
      <c r="B127" s="134"/>
      <c r="C127" s="161"/>
      <c r="D127" s="162"/>
      <c r="E127" s="162"/>
      <c r="F127" s="162"/>
      <c r="G127" s="162"/>
      <c r="H127" s="162"/>
      <c r="I127" s="163"/>
      <c r="J127" s="166">
        <f>K152+K156</f>
        <v>0</v>
      </c>
      <c r="K127" s="167"/>
      <c r="L127" s="69"/>
    </row>
    <row r="128" spans="1:12" ht="27.6" x14ac:dyDescent="0.3">
      <c r="A128" s="12" t="s">
        <v>119</v>
      </c>
      <c r="B128" s="152" t="s">
        <v>120</v>
      </c>
      <c r="C128" s="152"/>
      <c r="D128" s="152"/>
      <c r="E128" s="152"/>
      <c r="F128" s="152"/>
      <c r="G128" s="17" t="s">
        <v>125</v>
      </c>
      <c r="H128" s="13" t="s">
        <v>124</v>
      </c>
      <c r="I128" s="14" t="s">
        <v>123</v>
      </c>
      <c r="J128" s="14" t="s">
        <v>121</v>
      </c>
      <c r="K128" s="15" t="s">
        <v>122</v>
      </c>
      <c r="L128" s="70"/>
    </row>
    <row r="129" spans="1:12" x14ac:dyDescent="0.3">
      <c r="A129" s="19">
        <v>237677</v>
      </c>
      <c r="B129" s="153" t="str">
        <f>VLOOKUP(A129,'CUSTOS UNITÁRIOS'!$A$2:$C$116,2,FALSE)</f>
        <v>ALÇA PREFORMADA ESTAI CABO AÇO 9,5MM</v>
      </c>
      <c r="C129" s="153"/>
      <c r="D129" s="153"/>
      <c r="E129" s="153"/>
      <c r="F129" s="153"/>
      <c r="G129" s="20">
        <v>2</v>
      </c>
      <c r="H129" s="21" t="s">
        <v>128</v>
      </c>
      <c r="I129" s="3">
        <f>VLOOKUP(A129,'CUSTOS UNITÁRIOS'!$A$2:$C$116,3,FALSE)</f>
        <v>0</v>
      </c>
      <c r="J129" s="22">
        <f>I129*G129</f>
        <v>0</v>
      </c>
      <c r="K129" s="22">
        <f>J129*$L$127</f>
        <v>0</v>
      </c>
      <c r="L129" s="70"/>
    </row>
    <row r="130" spans="1:12" x14ac:dyDescent="0.3">
      <c r="A130" s="19">
        <v>327692</v>
      </c>
      <c r="B130" s="153" t="str">
        <f>VLOOKUP(A130,'CUSTOS UNITÁRIOS'!$A$2:$C$116,2,FALSE)</f>
        <v>BRAÇADEIRA PLÁSTICA CABO MULTIPLEXADO</v>
      </c>
      <c r="C130" s="153"/>
      <c r="D130" s="153"/>
      <c r="E130" s="153"/>
      <c r="F130" s="153"/>
      <c r="G130" s="20">
        <v>2</v>
      </c>
      <c r="H130" s="21" t="s">
        <v>128</v>
      </c>
      <c r="I130" s="3">
        <f>VLOOKUP(A130,'CUSTOS UNITÁRIOS'!$A$2:$C$116,3,FALSE)</f>
        <v>0</v>
      </c>
      <c r="J130" s="22">
        <f t="shared" ref="J130:J151" si="6">I130*G130</f>
        <v>0</v>
      </c>
      <c r="K130" s="22">
        <f t="shared" ref="K130:K151" si="7">J130*$L$127</f>
        <v>0</v>
      </c>
      <c r="L130" s="70"/>
    </row>
    <row r="131" spans="1:12" x14ac:dyDescent="0.3">
      <c r="A131" s="19">
        <v>211789</v>
      </c>
      <c r="B131" s="153" t="str">
        <f>VLOOKUP(A131,'CUSTOS UNITÁRIOS'!$A$2:$C$116,2,FALSE)</f>
        <v>BRAÇO SUPORTE C</v>
      </c>
      <c r="C131" s="153"/>
      <c r="D131" s="153"/>
      <c r="E131" s="153"/>
      <c r="F131" s="153"/>
      <c r="G131" s="20">
        <v>1</v>
      </c>
      <c r="H131" s="21" t="s">
        <v>128</v>
      </c>
      <c r="I131" s="3">
        <f>VLOOKUP(A131,'CUSTOS UNITÁRIOS'!$A$2:$C$116,3,FALSE)</f>
        <v>0</v>
      </c>
      <c r="J131" s="22">
        <f t="shared" si="6"/>
        <v>0</v>
      </c>
      <c r="K131" s="22">
        <f t="shared" si="7"/>
        <v>0</v>
      </c>
      <c r="L131" s="70"/>
    </row>
    <row r="132" spans="1:12" x14ac:dyDescent="0.3">
      <c r="A132" s="19">
        <v>231712</v>
      </c>
      <c r="B132" s="153" t="str">
        <f>VLOOKUP(A132,'CUSTOS UNITÁRIOS'!$A$2:$C$116,2,FALSE)</f>
        <v>BRAÇO SUPORTE COM GRAMPO DE SUSPENSÃO ITEM 2</v>
      </c>
      <c r="C132" s="153"/>
      <c r="D132" s="153"/>
      <c r="E132" s="153"/>
      <c r="F132" s="153"/>
      <c r="G132" s="20">
        <v>1</v>
      </c>
      <c r="H132" s="21" t="s">
        <v>129</v>
      </c>
      <c r="I132" s="3">
        <f>VLOOKUP(A132,'CUSTOS UNITÁRIOS'!$A$2:$C$116,3,FALSE)</f>
        <v>0</v>
      </c>
      <c r="J132" s="22">
        <f t="shared" si="6"/>
        <v>0</v>
      </c>
      <c r="K132" s="22">
        <f t="shared" si="7"/>
        <v>0</v>
      </c>
      <c r="L132" s="70"/>
    </row>
    <row r="133" spans="1:12" x14ac:dyDescent="0.3">
      <c r="A133" s="19">
        <v>231548</v>
      </c>
      <c r="B133" s="148" t="str">
        <f>VLOOKUP(A133,'CUSTOS UNITÁRIOS'!$A$2:$C$116,2,FALSE)</f>
        <v>CABO AL 1X 50MM² 15KV PROTEGIDO</v>
      </c>
      <c r="C133" s="148"/>
      <c r="D133" s="148"/>
      <c r="E133" s="148"/>
      <c r="F133" s="148"/>
      <c r="G133" s="20">
        <v>126</v>
      </c>
      <c r="H133" s="21" t="s">
        <v>130</v>
      </c>
      <c r="I133" s="3">
        <f>VLOOKUP(A133,'CUSTOS UNITÁRIOS'!$A$2:$C$116,3,FALSE)</f>
        <v>0</v>
      </c>
      <c r="J133" s="22">
        <f t="shared" si="6"/>
        <v>0</v>
      </c>
      <c r="K133" s="22">
        <f t="shared" si="7"/>
        <v>0</v>
      </c>
      <c r="L133" s="70"/>
    </row>
    <row r="134" spans="1:12" x14ac:dyDescent="0.3">
      <c r="A134" s="19">
        <v>2964</v>
      </c>
      <c r="B134" s="148" t="str">
        <f>VLOOKUP(A134,'CUSTOS UNITÁRIOS'!$A$2:$C$116,2,FALSE)</f>
        <v>CABO DE AÇO HS 3/8P (9,5MM) 7FIOS</v>
      </c>
      <c r="C134" s="148"/>
      <c r="D134" s="148"/>
      <c r="E134" s="148"/>
      <c r="F134" s="148"/>
      <c r="G134" s="20">
        <v>18</v>
      </c>
      <c r="H134" s="21" t="s">
        <v>131</v>
      </c>
      <c r="I134" s="3">
        <f>VLOOKUP(A134,'CUSTOS UNITÁRIOS'!$A$2:$C$116,3,FALSE)</f>
        <v>0</v>
      </c>
      <c r="J134" s="22">
        <f t="shared" si="6"/>
        <v>0</v>
      </c>
      <c r="K134" s="22">
        <f t="shared" si="7"/>
        <v>0</v>
      </c>
      <c r="L134" s="70"/>
    </row>
    <row r="135" spans="1:12" x14ac:dyDescent="0.3">
      <c r="A135" s="19">
        <v>2931</v>
      </c>
      <c r="B135" s="148" t="str">
        <f>VLOOKUP(A135,'CUSTOS UNITÁRIOS'!$A$2:$C$116,2,FALSE)</f>
        <v>CABO DE AÇO SM 1/4P (6,4MM) 7 FIOS</v>
      </c>
      <c r="C135" s="148"/>
      <c r="D135" s="148"/>
      <c r="E135" s="148"/>
      <c r="F135" s="148"/>
      <c r="G135" s="20">
        <v>2</v>
      </c>
      <c r="H135" s="21" t="s">
        <v>131</v>
      </c>
      <c r="I135" s="3">
        <f>VLOOKUP(A135,'CUSTOS UNITÁRIOS'!$A$2:$C$116,3,FALSE)</f>
        <v>0</v>
      </c>
      <c r="J135" s="22">
        <f t="shared" si="6"/>
        <v>0</v>
      </c>
      <c r="K135" s="22">
        <f t="shared" si="7"/>
        <v>0</v>
      </c>
      <c r="L135" s="70"/>
    </row>
    <row r="136" spans="1:12" x14ac:dyDescent="0.3">
      <c r="A136" s="19">
        <v>226365</v>
      </c>
      <c r="B136" s="148" t="str">
        <f>VLOOKUP(A136,'CUSTOS UNITÁRIOS'!$A$2:$C$116,2,FALSE)</f>
        <v>CABO QUADRUPLEX CA 3X1X120+70 1KV</v>
      </c>
      <c r="C136" s="148"/>
      <c r="D136" s="148"/>
      <c r="E136" s="148"/>
      <c r="F136" s="148"/>
      <c r="G136" s="20">
        <v>44</v>
      </c>
      <c r="H136" s="21" t="s">
        <v>130</v>
      </c>
      <c r="I136" s="3">
        <f>VLOOKUP(A136,'CUSTOS UNITÁRIOS'!$A$2:$C$116,3,FALSE)</f>
        <v>0</v>
      </c>
      <c r="J136" s="22">
        <f t="shared" si="6"/>
        <v>0</v>
      </c>
      <c r="K136" s="22">
        <f t="shared" si="7"/>
        <v>0</v>
      </c>
      <c r="L136" s="70"/>
    </row>
    <row r="137" spans="1:12" x14ac:dyDescent="0.3">
      <c r="A137" s="19">
        <v>236869</v>
      </c>
      <c r="B137" s="148" t="str">
        <f>VLOOKUP(A137,'CUSTOS UNITÁRIOS'!$A$2:$C$116,2,FALSE)</f>
        <v>CINTA DE AÇO D 200MM</v>
      </c>
      <c r="C137" s="148"/>
      <c r="D137" s="148"/>
      <c r="E137" s="148"/>
      <c r="F137" s="148"/>
      <c r="G137" s="20">
        <v>1</v>
      </c>
      <c r="H137" s="21" t="s">
        <v>128</v>
      </c>
      <c r="I137" s="3">
        <f>VLOOKUP(A137,'CUSTOS UNITÁRIOS'!$A$2:$C$116,3,FALSE)</f>
        <v>0</v>
      </c>
      <c r="J137" s="22">
        <f t="shared" si="6"/>
        <v>0</v>
      </c>
      <c r="K137" s="22">
        <f t="shared" si="7"/>
        <v>0</v>
      </c>
      <c r="L137" s="70"/>
    </row>
    <row r="138" spans="1:12" x14ac:dyDescent="0.3">
      <c r="A138" s="19">
        <v>236877</v>
      </c>
      <c r="B138" s="148" t="str">
        <f>VLOOKUP(A138,'CUSTOS UNITÁRIOS'!$A$2:$C$116,2,FALSE)</f>
        <v>CINTA DE AÇO D 210MM</v>
      </c>
      <c r="C138" s="148"/>
      <c r="D138" s="148"/>
      <c r="E138" s="148"/>
      <c r="F138" s="148"/>
      <c r="G138" s="20">
        <v>1</v>
      </c>
      <c r="H138" s="21" t="s">
        <v>128</v>
      </c>
      <c r="I138" s="3">
        <f>VLOOKUP(A138,'CUSTOS UNITÁRIOS'!$A$2:$C$116,3,FALSE)</f>
        <v>0</v>
      </c>
      <c r="J138" s="22">
        <f t="shared" si="6"/>
        <v>0</v>
      </c>
      <c r="K138" s="22">
        <f t="shared" si="7"/>
        <v>0</v>
      </c>
      <c r="L138" s="70"/>
    </row>
    <row r="139" spans="1:12" x14ac:dyDescent="0.3">
      <c r="A139" s="19">
        <v>236885</v>
      </c>
      <c r="B139" s="148" t="str">
        <f>VLOOKUP(A139,'CUSTOS UNITÁRIOS'!$A$2:$C$116,2,FALSE)</f>
        <v>CINTA DE AÇO D 220MM</v>
      </c>
      <c r="C139" s="148"/>
      <c r="D139" s="148"/>
      <c r="E139" s="148"/>
      <c r="F139" s="148"/>
      <c r="G139" s="20">
        <v>1</v>
      </c>
      <c r="H139" s="21" t="s">
        <v>128</v>
      </c>
      <c r="I139" s="3">
        <f>VLOOKUP(A139,'CUSTOS UNITÁRIOS'!$A$2:$C$116,3,FALSE)</f>
        <v>0</v>
      </c>
      <c r="J139" s="22">
        <f t="shared" si="6"/>
        <v>0</v>
      </c>
      <c r="K139" s="22">
        <f t="shared" si="7"/>
        <v>0</v>
      </c>
      <c r="L139" s="70"/>
    </row>
    <row r="140" spans="1:12" x14ac:dyDescent="0.3">
      <c r="A140" s="19">
        <v>236893</v>
      </c>
      <c r="B140" s="148" t="str">
        <f>VLOOKUP(A140,'CUSTOS UNITÁRIOS'!$A$2:$C$116,2,FALSE)</f>
        <v>CINTA DE AÇO D 230MM</v>
      </c>
      <c r="C140" s="148"/>
      <c r="D140" s="148"/>
      <c r="E140" s="148"/>
      <c r="F140" s="148"/>
      <c r="G140" s="20">
        <v>2</v>
      </c>
      <c r="H140" s="21" t="s">
        <v>128</v>
      </c>
      <c r="I140" s="3">
        <f>VLOOKUP(A140,'CUSTOS UNITÁRIOS'!$A$2:$C$116,3,FALSE)</f>
        <v>0</v>
      </c>
      <c r="J140" s="22">
        <f t="shared" si="6"/>
        <v>0</v>
      </c>
      <c r="K140" s="22">
        <f t="shared" si="7"/>
        <v>0</v>
      </c>
      <c r="L140" s="70"/>
    </row>
    <row r="141" spans="1:12" x14ac:dyDescent="0.3">
      <c r="A141" s="19">
        <v>227777</v>
      </c>
      <c r="B141" s="148" t="str">
        <f>VLOOKUP(A141,'CUSTOS UNITÁRIOS'!$A$2:$C$116,2,FALSE)</f>
        <v>CONETOR FORMATO H ITEM 2 CAA 27-54MM² / 13-34MM²</v>
      </c>
      <c r="C141" s="148"/>
      <c r="D141" s="148"/>
      <c r="E141" s="148"/>
      <c r="F141" s="148"/>
      <c r="G141" s="20">
        <v>2</v>
      </c>
      <c r="H141" s="21" t="s">
        <v>128</v>
      </c>
      <c r="I141" s="3">
        <f>VLOOKUP(A141,'CUSTOS UNITÁRIOS'!$A$2:$C$116,3,FALSE)</f>
        <v>0</v>
      </c>
      <c r="J141" s="22">
        <f t="shared" si="6"/>
        <v>0</v>
      </c>
      <c r="K141" s="22">
        <f t="shared" si="7"/>
        <v>0</v>
      </c>
      <c r="L141" s="70"/>
    </row>
    <row r="142" spans="1:12" x14ac:dyDescent="0.3">
      <c r="A142" s="19">
        <v>227389</v>
      </c>
      <c r="B142" s="148" t="str">
        <f>VLOOKUP(A142,'CUSTOS UNITÁRIOS'!$A$2:$C$116,2,FALSE)</f>
        <v>CONETOR TERMINAL COMPRESSÃO 1F AÇO 6,4MM / 21MM²</v>
      </c>
      <c r="C142" s="148"/>
      <c r="D142" s="148"/>
      <c r="E142" s="148"/>
      <c r="F142" s="148"/>
      <c r="G142" s="20">
        <v>1</v>
      </c>
      <c r="H142" s="21" t="s">
        <v>128</v>
      </c>
      <c r="I142" s="3">
        <f>VLOOKUP(A142,'CUSTOS UNITÁRIOS'!$A$2:$C$116,3,FALSE)</f>
        <v>0</v>
      </c>
      <c r="J142" s="22">
        <f t="shared" si="6"/>
        <v>0</v>
      </c>
      <c r="K142" s="22">
        <f t="shared" si="7"/>
        <v>0</v>
      </c>
      <c r="L142" s="70"/>
    </row>
    <row r="143" spans="1:12" x14ac:dyDescent="0.3">
      <c r="A143" s="19">
        <v>231662</v>
      </c>
      <c r="B143" s="148" t="str">
        <f>VLOOKUP(A143,'CUSTOS UNITÁRIOS'!$A$2:$C$116,2,FALSE)</f>
        <v>ESPAÇADOR LOSANGULAR 50-150MM² 15KV</v>
      </c>
      <c r="C143" s="148"/>
      <c r="D143" s="148"/>
      <c r="E143" s="148"/>
      <c r="F143" s="148"/>
      <c r="G143" s="20">
        <v>3</v>
      </c>
      <c r="H143" s="21" t="s">
        <v>129</v>
      </c>
      <c r="I143" s="3">
        <f>VLOOKUP(A143,'CUSTOS UNITÁRIOS'!$A$2:$C$116,3,FALSE)</f>
        <v>0</v>
      </c>
      <c r="J143" s="22">
        <f t="shared" si="6"/>
        <v>0</v>
      </c>
      <c r="K143" s="22">
        <f t="shared" si="7"/>
        <v>0</v>
      </c>
      <c r="L143" s="70"/>
    </row>
    <row r="144" spans="1:12" x14ac:dyDescent="0.3">
      <c r="A144" s="19">
        <v>222539</v>
      </c>
      <c r="B144" s="148" t="str">
        <f>VLOOKUP(A144,'CUSTOS UNITÁRIOS'!$A$2:$C$116,2,FALSE)</f>
        <v>HASTE ATERRAMENTO 2400MM</v>
      </c>
      <c r="C144" s="148"/>
      <c r="D144" s="148"/>
      <c r="E144" s="148"/>
      <c r="F144" s="148"/>
      <c r="G144" s="20">
        <v>1</v>
      </c>
      <c r="H144" s="21" t="s">
        <v>128</v>
      </c>
      <c r="I144" s="3">
        <f>VLOOKUP(A144,'CUSTOS UNITÁRIOS'!$A$2:$C$116,3,FALSE)</f>
        <v>0</v>
      </c>
      <c r="J144" s="22">
        <f t="shared" si="6"/>
        <v>0</v>
      </c>
      <c r="K144" s="22">
        <f t="shared" si="7"/>
        <v>0</v>
      </c>
      <c r="L144" s="70"/>
    </row>
    <row r="145" spans="1:12" x14ac:dyDescent="0.3">
      <c r="A145" s="19">
        <v>219642</v>
      </c>
      <c r="B145" s="148" t="str">
        <f>VLOOKUP(A145,'CUSTOS UNITÁRIOS'!$A$2:$C$116,2,FALSE)</f>
        <v>ISOLADOR DE PINO POLIMÉRICO 15 KV</v>
      </c>
      <c r="C145" s="148"/>
      <c r="D145" s="148"/>
      <c r="E145" s="148"/>
      <c r="F145" s="148"/>
      <c r="G145" s="20">
        <v>3</v>
      </c>
      <c r="H145" s="21" t="s">
        <v>128</v>
      </c>
      <c r="I145" s="3">
        <f>VLOOKUP(A145,'CUSTOS UNITÁRIOS'!$A$2:$C$116,3,FALSE)</f>
        <v>0</v>
      </c>
      <c r="J145" s="22">
        <f t="shared" si="6"/>
        <v>0</v>
      </c>
      <c r="K145" s="22">
        <f t="shared" si="7"/>
        <v>0</v>
      </c>
      <c r="L145" s="70"/>
    </row>
    <row r="146" spans="1:12" x14ac:dyDescent="0.3">
      <c r="A146" s="19">
        <v>237289</v>
      </c>
      <c r="B146" s="148" t="str">
        <f>VLOOKUP(A146,'CUSTOS UNITÁRIOS'!$A$2:$C$116,2,FALSE)</f>
        <v>OLHAL PARA PARAFUSO 50KN</v>
      </c>
      <c r="C146" s="148"/>
      <c r="D146" s="148"/>
      <c r="E146" s="148"/>
      <c r="F146" s="148"/>
      <c r="G146" s="20">
        <v>2</v>
      </c>
      <c r="H146" s="21" t="s">
        <v>128</v>
      </c>
      <c r="I146" s="3">
        <f>VLOOKUP(A146,'CUSTOS UNITÁRIOS'!$A$2:$C$116,3,FALSE)</f>
        <v>0</v>
      </c>
      <c r="J146" s="22">
        <f t="shared" si="6"/>
        <v>0</v>
      </c>
      <c r="K146" s="22">
        <f t="shared" si="7"/>
        <v>0</v>
      </c>
      <c r="L146" s="70"/>
    </row>
    <row r="147" spans="1:12" x14ac:dyDescent="0.3">
      <c r="A147" s="19">
        <v>66878</v>
      </c>
      <c r="B147" s="148" t="str">
        <f>VLOOKUP(A147,'CUSTOS UNITÁRIOS'!$A$2:$C$116,2,FALSE)</f>
        <v>PARAFUSO CABEÇA ABAULADA M16X 45MM</v>
      </c>
      <c r="C147" s="148"/>
      <c r="D147" s="148"/>
      <c r="E147" s="148"/>
      <c r="F147" s="148"/>
      <c r="G147" s="20">
        <v>2</v>
      </c>
      <c r="H147" s="21" t="s">
        <v>128</v>
      </c>
      <c r="I147" s="3">
        <f>VLOOKUP(A147,'CUSTOS UNITÁRIOS'!$A$2:$C$116,3,FALSE)</f>
        <v>0</v>
      </c>
      <c r="J147" s="22">
        <f t="shared" si="6"/>
        <v>0</v>
      </c>
      <c r="K147" s="22">
        <f t="shared" si="7"/>
        <v>0</v>
      </c>
      <c r="L147" s="70"/>
    </row>
    <row r="148" spans="1:12" x14ac:dyDescent="0.3">
      <c r="A148" s="19">
        <v>66886</v>
      </c>
      <c r="B148" s="148" t="str">
        <f>VLOOKUP(A148,'CUSTOS UNITÁRIOS'!$A$2:$C$116,2,FALSE)</f>
        <v>PARAFUSO CABEÇA ABAULADA M16X 70MM</v>
      </c>
      <c r="C148" s="148"/>
      <c r="D148" s="148"/>
      <c r="E148" s="148"/>
      <c r="F148" s="148"/>
      <c r="G148" s="20">
        <v>13</v>
      </c>
      <c r="H148" s="21" t="s">
        <v>128</v>
      </c>
      <c r="I148" s="3">
        <f>VLOOKUP(A148,'CUSTOS UNITÁRIOS'!$A$2:$C$116,3,FALSE)</f>
        <v>0</v>
      </c>
      <c r="J148" s="22">
        <f t="shared" si="6"/>
        <v>0</v>
      </c>
      <c r="K148" s="22">
        <f t="shared" si="7"/>
        <v>0</v>
      </c>
      <c r="L148" s="70"/>
    </row>
    <row r="149" spans="1:12" x14ac:dyDescent="0.3">
      <c r="A149" s="19">
        <v>236265</v>
      </c>
      <c r="B149" s="148" t="str">
        <f>VLOOKUP(A149,'CUSTOS UNITÁRIOS'!$A$2:$C$116,2,FALSE)</f>
        <v>PINO PARA ISOLADOR POLIMÉRICO - BRAÇO TIPO C</v>
      </c>
      <c r="C149" s="148"/>
      <c r="D149" s="148"/>
      <c r="E149" s="148"/>
      <c r="F149" s="148"/>
      <c r="G149" s="20">
        <v>3</v>
      </c>
      <c r="H149" s="21" t="s">
        <v>128</v>
      </c>
      <c r="I149" s="3">
        <f>VLOOKUP(A149,'CUSTOS UNITÁRIOS'!$A$2:$C$116,3,FALSE)</f>
        <v>0</v>
      </c>
      <c r="J149" s="22">
        <f t="shared" si="6"/>
        <v>0</v>
      </c>
      <c r="K149" s="22">
        <f t="shared" si="7"/>
        <v>0</v>
      </c>
      <c r="L149" s="70"/>
    </row>
    <row r="150" spans="1:12" x14ac:dyDescent="0.3">
      <c r="A150" s="19">
        <v>207449</v>
      </c>
      <c r="B150" s="148" t="str">
        <f>VLOOKUP(A150,'CUSTOS UNITÁRIOS'!$A$2:$C$116,2,FALSE)</f>
        <v>POSTE CONCRETO CIRCULAR 11M 600DAN</v>
      </c>
      <c r="C150" s="148"/>
      <c r="D150" s="148"/>
      <c r="E150" s="148"/>
      <c r="F150" s="148"/>
      <c r="G150" s="20">
        <v>1</v>
      </c>
      <c r="H150" s="21" t="s">
        <v>128</v>
      </c>
      <c r="I150" s="3">
        <f>VLOOKUP(A150,'CUSTOS UNITÁRIOS'!$A$2:$C$116,3,FALSE)</f>
        <v>0</v>
      </c>
      <c r="J150" s="22">
        <f t="shared" si="6"/>
        <v>0</v>
      </c>
      <c r="K150" s="22">
        <f t="shared" si="7"/>
        <v>0</v>
      </c>
      <c r="L150" s="70"/>
    </row>
    <row r="151" spans="1:12" x14ac:dyDescent="0.3">
      <c r="A151" s="19">
        <v>237768</v>
      </c>
      <c r="B151" s="148" t="str">
        <f>VLOOKUP(A151,'CUSTOS UNITÁRIOS'!$A$2:$C$116,2,FALSE)</f>
        <v>SAPATILHA</v>
      </c>
      <c r="C151" s="148"/>
      <c r="D151" s="148"/>
      <c r="E151" s="148"/>
      <c r="F151" s="148"/>
      <c r="G151" s="20">
        <v>2</v>
      </c>
      <c r="H151" s="21" t="s">
        <v>128</v>
      </c>
      <c r="I151" s="3">
        <f>VLOOKUP(A151,'CUSTOS UNITÁRIOS'!$A$2:$C$116,3,FALSE)</f>
        <v>0</v>
      </c>
      <c r="J151" s="22">
        <f t="shared" si="6"/>
        <v>0</v>
      </c>
      <c r="K151" s="22">
        <f t="shared" si="7"/>
        <v>0</v>
      </c>
      <c r="L151" s="70"/>
    </row>
    <row r="152" spans="1:12" x14ac:dyDescent="0.3">
      <c r="A152" s="7"/>
      <c r="B152" s="34"/>
      <c r="C152" s="34"/>
      <c r="D152" s="34"/>
      <c r="E152" s="34"/>
      <c r="F152" s="34"/>
      <c r="G152" s="35"/>
      <c r="H152" s="36"/>
      <c r="I152" s="37"/>
      <c r="J152" s="38"/>
      <c r="K152" s="22">
        <f>SUM(K129:K151)</f>
        <v>0</v>
      </c>
      <c r="L152" s="70"/>
    </row>
    <row r="153" spans="1:12" x14ac:dyDescent="0.3">
      <c r="A153" s="154" t="s">
        <v>150</v>
      </c>
      <c r="B153" s="154"/>
      <c r="C153" s="154"/>
      <c r="D153" s="154"/>
      <c r="E153" s="154"/>
      <c r="F153" s="154"/>
      <c r="G153" s="35"/>
      <c r="H153" s="36"/>
      <c r="I153" s="37"/>
      <c r="J153" s="38"/>
      <c r="K153" s="39"/>
      <c r="L153" s="70"/>
    </row>
    <row r="154" spans="1:12" x14ac:dyDescent="0.3">
      <c r="A154" s="19" t="s">
        <v>109</v>
      </c>
      <c r="B154" s="148" t="str">
        <f>VLOOKUP(A154,'CUSTOS UNITÁRIOS'!$A$2:$C$116,2,FALSE)</f>
        <v xml:space="preserve">UNIDADE DE SERVIÇO DE CONSTRUÇÃO DE REDES </v>
      </c>
      <c r="C154" s="148"/>
      <c r="D154" s="148"/>
      <c r="E154" s="148"/>
      <c r="F154" s="148"/>
      <c r="G154" s="20">
        <v>1.29</v>
      </c>
      <c r="H154" s="21" t="s">
        <v>132</v>
      </c>
      <c r="I154" s="3">
        <f>VLOOKUP(A154,'CUSTOS UNITÁRIOS'!$A$2:$C$116,3,FALSE)</f>
        <v>0</v>
      </c>
      <c r="J154" s="22">
        <f>I154*G154</f>
        <v>0</v>
      </c>
      <c r="K154" s="22">
        <f>J154</f>
        <v>0</v>
      </c>
      <c r="L154" s="70"/>
    </row>
    <row r="155" spans="1:12" ht="15" thickBot="1" x14ac:dyDescent="0.35">
      <c r="A155" s="19" t="s">
        <v>111</v>
      </c>
      <c r="B155" s="148" t="str">
        <f>VLOOKUP(A155,'CUSTOS UNITÁRIOS'!$A$2:$C$116,2,FALSE)</f>
        <v xml:space="preserve">UNIDADE DE SERVIÇO DE PROJETO </v>
      </c>
      <c r="C155" s="148"/>
      <c r="D155" s="148"/>
      <c r="E155" s="148"/>
      <c r="F155" s="148"/>
      <c r="G155" s="23">
        <v>1</v>
      </c>
      <c r="H155" s="24" t="s">
        <v>132</v>
      </c>
      <c r="I155" s="3">
        <f>VLOOKUP(A155,'CUSTOS UNITÁRIOS'!$A$2:$C$116,3,FALSE)</f>
        <v>0</v>
      </c>
      <c r="J155" s="22">
        <f>I155*G155</f>
        <v>0</v>
      </c>
      <c r="K155" s="22">
        <f>J155</f>
        <v>0</v>
      </c>
      <c r="L155" s="70"/>
    </row>
    <row r="156" spans="1:12" ht="15" thickBot="1" x14ac:dyDescent="0.35">
      <c r="K156" s="22">
        <f>SUM(K154:K155)</f>
        <v>0</v>
      </c>
      <c r="L156" s="70"/>
    </row>
    <row r="157" spans="1:12" ht="15" customHeight="1" x14ac:dyDescent="0.3">
      <c r="A157" s="121" t="s">
        <v>344</v>
      </c>
      <c r="B157" s="105"/>
      <c r="C157" s="105"/>
      <c r="D157" s="105"/>
      <c r="E157" s="105"/>
      <c r="F157" s="105"/>
      <c r="G157" s="106"/>
      <c r="H157" s="8"/>
      <c r="I157" s="8"/>
      <c r="L157" s="70"/>
    </row>
    <row r="158" spans="1:12" x14ac:dyDescent="0.3">
      <c r="A158" s="107"/>
      <c r="B158" s="108"/>
      <c r="C158" s="108"/>
      <c r="D158" s="108"/>
      <c r="E158" s="108"/>
      <c r="F158" s="108"/>
      <c r="G158" s="109"/>
      <c r="H158" s="8"/>
      <c r="I158" s="8"/>
      <c r="L158" s="70"/>
    </row>
    <row r="159" spans="1:12" ht="15" thickBot="1" x14ac:dyDescent="0.35">
      <c r="A159" s="110"/>
      <c r="B159" s="111"/>
      <c r="C159" s="111"/>
      <c r="D159" s="111"/>
      <c r="E159" s="111"/>
      <c r="F159" s="111"/>
      <c r="G159" s="112"/>
      <c r="H159" s="9"/>
      <c r="I159" s="9"/>
      <c r="J159" s="6"/>
      <c r="K159" s="6"/>
      <c r="L159" s="70"/>
    </row>
    <row r="160" spans="1:12" ht="15" thickBot="1" x14ac:dyDescent="0.35">
      <c r="A160" s="5"/>
      <c r="B160" s="5"/>
      <c r="C160" s="5"/>
      <c r="D160" s="5"/>
      <c r="E160" s="5"/>
      <c r="F160" s="5"/>
      <c r="G160" s="16"/>
      <c r="H160" s="10"/>
      <c r="I160" s="10"/>
      <c r="L160" s="70"/>
    </row>
    <row r="161" spans="1:12" ht="15" thickBot="1" x14ac:dyDescent="0.35">
      <c r="A161" s="113"/>
      <c r="B161" s="114"/>
      <c r="C161" s="114"/>
      <c r="D161" s="114"/>
      <c r="E161" s="31"/>
      <c r="F161" s="114"/>
      <c r="G161" s="114"/>
      <c r="H161" s="32"/>
      <c r="I161" s="115"/>
      <c r="J161" s="115"/>
      <c r="K161" s="116"/>
      <c r="L161" s="70"/>
    </row>
    <row r="162" spans="1:12" ht="16.2" thickBot="1" x14ac:dyDescent="0.35">
      <c r="A162" s="27"/>
      <c r="B162" s="28"/>
      <c r="C162" s="28"/>
      <c r="D162" s="28"/>
      <c r="E162" s="29"/>
      <c r="F162" s="5"/>
      <c r="G162" s="30"/>
      <c r="H162" s="10"/>
      <c r="I162" s="10"/>
      <c r="J162" s="5"/>
      <c r="K162" s="5"/>
      <c r="L162" s="70"/>
    </row>
    <row r="163" spans="1:12" ht="15" thickBot="1" x14ac:dyDescent="0.35">
      <c r="A163" s="149"/>
      <c r="B163" s="150"/>
      <c r="C163" s="150"/>
      <c r="D163" s="150"/>
      <c r="E163" s="150"/>
      <c r="F163" s="150"/>
      <c r="G163" s="150"/>
      <c r="H163" s="150"/>
      <c r="I163" s="150"/>
      <c r="J163" s="150"/>
      <c r="K163" s="151"/>
      <c r="L163" s="70"/>
    </row>
    <row r="164" spans="1:12" ht="15" thickBot="1" x14ac:dyDescent="0.35">
      <c r="A164" s="168"/>
      <c r="B164" s="169"/>
      <c r="C164" s="169"/>
      <c r="D164" s="169"/>
      <c r="E164" s="169"/>
      <c r="F164" s="169"/>
      <c r="G164" s="169"/>
      <c r="H164" s="169"/>
      <c r="I164" s="169"/>
      <c r="J164" s="169"/>
      <c r="K164" s="170"/>
      <c r="L164" s="70"/>
    </row>
    <row r="165" spans="1:12" x14ac:dyDescent="0.3">
      <c r="A165" s="155" t="s">
        <v>126</v>
      </c>
      <c r="B165" s="157" t="s">
        <v>146</v>
      </c>
      <c r="C165" s="158" t="s">
        <v>147</v>
      </c>
      <c r="D165" s="159"/>
      <c r="E165" s="159"/>
      <c r="F165" s="159"/>
      <c r="G165" s="159"/>
      <c r="H165" s="159"/>
      <c r="I165" s="160"/>
      <c r="J165" s="164" t="s">
        <v>139</v>
      </c>
      <c r="K165" s="165"/>
      <c r="L165" s="69" t="s">
        <v>149</v>
      </c>
    </row>
    <row r="166" spans="1:12" x14ac:dyDescent="0.3">
      <c r="A166" s="156"/>
      <c r="B166" s="134"/>
      <c r="C166" s="161"/>
      <c r="D166" s="162"/>
      <c r="E166" s="162"/>
      <c r="F166" s="162"/>
      <c r="G166" s="162"/>
      <c r="H166" s="162"/>
      <c r="I166" s="163"/>
      <c r="J166" s="166">
        <f>K224+K228</f>
        <v>0</v>
      </c>
      <c r="K166" s="167"/>
      <c r="L166" s="69"/>
    </row>
    <row r="167" spans="1:12" ht="27.6" x14ac:dyDescent="0.3">
      <c r="A167" s="12" t="s">
        <v>119</v>
      </c>
      <c r="B167" s="152" t="s">
        <v>120</v>
      </c>
      <c r="C167" s="152"/>
      <c r="D167" s="152"/>
      <c r="E167" s="152"/>
      <c r="F167" s="152"/>
      <c r="G167" s="17" t="s">
        <v>125</v>
      </c>
      <c r="H167" s="13" t="s">
        <v>124</v>
      </c>
      <c r="I167" s="14" t="s">
        <v>123</v>
      </c>
      <c r="J167" s="14" t="s">
        <v>121</v>
      </c>
      <c r="K167" s="15" t="s">
        <v>122</v>
      </c>
      <c r="L167" s="70"/>
    </row>
    <row r="168" spans="1:12" x14ac:dyDescent="0.3">
      <c r="A168" s="19">
        <v>237222</v>
      </c>
      <c r="B168" s="153" t="str">
        <f>VLOOKUP(A168,'CUSTOS UNITÁRIOS'!$A$2:$C$116,2,FALSE)</f>
        <v>AFASTADOR ARMAÇÃO SECUNDÁRIA 500MM</v>
      </c>
      <c r="C168" s="153"/>
      <c r="D168" s="153"/>
      <c r="E168" s="153"/>
      <c r="F168" s="153"/>
      <c r="G168" s="20">
        <v>1</v>
      </c>
      <c r="H168" s="21" t="s">
        <v>128</v>
      </c>
      <c r="I168" s="3">
        <f>VLOOKUP(A168,'CUSTOS UNITÁRIOS'!$A$2:$C$116,3,FALSE)</f>
        <v>0</v>
      </c>
      <c r="J168" s="22">
        <f>I168*G168</f>
        <v>0</v>
      </c>
      <c r="K168" s="22">
        <f>J168*$L$166</f>
        <v>0</v>
      </c>
      <c r="L168" s="70"/>
    </row>
    <row r="169" spans="1:12" x14ac:dyDescent="0.3">
      <c r="A169" s="19">
        <v>237677</v>
      </c>
      <c r="B169" s="153" t="str">
        <f>VLOOKUP(A169,'CUSTOS UNITÁRIOS'!$A$2:$C$116,2,FALSE)</f>
        <v>ALÇA PREFORMADA ESTAI CABO AÇO 9,5MM</v>
      </c>
      <c r="C169" s="153"/>
      <c r="D169" s="153"/>
      <c r="E169" s="153"/>
      <c r="F169" s="153"/>
      <c r="G169" s="20">
        <v>2</v>
      </c>
      <c r="H169" s="21" t="s">
        <v>128</v>
      </c>
      <c r="I169" s="3">
        <f>VLOOKUP(A169,'CUSTOS UNITÁRIOS'!$A$2:$C$116,3,FALSE)</f>
        <v>0</v>
      </c>
      <c r="J169" s="22">
        <f t="shared" ref="J169:J190" si="8">I169*G169</f>
        <v>0</v>
      </c>
      <c r="K169" s="22">
        <f t="shared" ref="K169:K195" si="9">J169*$L$166</f>
        <v>0</v>
      </c>
      <c r="L169" s="70"/>
    </row>
    <row r="170" spans="1:12" x14ac:dyDescent="0.3">
      <c r="A170" s="19">
        <v>327692</v>
      </c>
      <c r="B170" s="153" t="str">
        <f>VLOOKUP(A170,'CUSTOS UNITÁRIOS'!$A$2:$C$116,2,FALSE)</f>
        <v>BRAÇADEIRA PLÁSTICA CABO MULTIPLEXADO</v>
      </c>
      <c r="C170" s="153"/>
      <c r="D170" s="153"/>
      <c r="E170" s="153"/>
      <c r="F170" s="153"/>
      <c r="G170" s="20">
        <v>2</v>
      </c>
      <c r="H170" s="21" t="s">
        <v>128</v>
      </c>
      <c r="I170" s="3">
        <f>VLOOKUP(A170,'CUSTOS UNITÁRIOS'!$A$2:$C$116,3,FALSE)</f>
        <v>0</v>
      </c>
      <c r="J170" s="22">
        <f t="shared" si="8"/>
        <v>0</v>
      </c>
      <c r="K170" s="22">
        <f t="shared" si="9"/>
        <v>0</v>
      </c>
      <c r="L170" s="70"/>
    </row>
    <row r="171" spans="1:12" x14ac:dyDescent="0.3">
      <c r="A171" s="19">
        <v>231712</v>
      </c>
      <c r="B171" s="153" t="str">
        <f>VLOOKUP(A171,'CUSTOS UNITÁRIOS'!$A$2:$C$116,2,FALSE)</f>
        <v>BRAÇO SUPORTE COM GRAMPO DE SUSPENSÃO ITEM 2</v>
      </c>
      <c r="C171" s="153"/>
      <c r="D171" s="153"/>
      <c r="E171" s="153"/>
      <c r="F171" s="153"/>
      <c r="G171" s="20">
        <v>1</v>
      </c>
      <c r="H171" s="21" t="s">
        <v>129</v>
      </c>
      <c r="I171" s="3">
        <f>VLOOKUP(A171,'CUSTOS UNITÁRIOS'!$A$2:$C$116,3,FALSE)</f>
        <v>0</v>
      </c>
      <c r="J171" s="22">
        <f t="shared" si="8"/>
        <v>0</v>
      </c>
      <c r="K171" s="22">
        <f t="shared" si="9"/>
        <v>0</v>
      </c>
      <c r="L171" s="70"/>
    </row>
    <row r="172" spans="1:12" x14ac:dyDescent="0.3">
      <c r="A172" s="19">
        <v>357255</v>
      </c>
      <c r="B172" s="148" t="str">
        <f>VLOOKUP(A172,'CUSTOS UNITÁRIOS'!$A$2:$C$116,2,FALSE)</f>
        <v>BRAÇO TIPO J PARA RDP</v>
      </c>
      <c r="C172" s="148"/>
      <c r="D172" s="148"/>
      <c r="E172" s="148"/>
      <c r="F172" s="148"/>
      <c r="G172" s="20">
        <v>1</v>
      </c>
      <c r="H172" s="21" t="s">
        <v>128</v>
      </c>
      <c r="I172" s="3">
        <f>VLOOKUP(A172,'CUSTOS UNITÁRIOS'!$A$2:$C$116,3,FALSE)</f>
        <v>0</v>
      </c>
      <c r="J172" s="22">
        <f t="shared" si="8"/>
        <v>0</v>
      </c>
      <c r="K172" s="22">
        <f t="shared" si="9"/>
        <v>0</v>
      </c>
      <c r="L172" s="70"/>
    </row>
    <row r="173" spans="1:12" x14ac:dyDescent="0.3">
      <c r="A173" s="19">
        <v>225623</v>
      </c>
      <c r="B173" s="148" t="str">
        <f>VLOOKUP(A173,'CUSTOS UNITÁRIOS'!$A$2:$C$116,2,FALSE)</f>
        <v>CABO AL 1X 16MM² 1KV</v>
      </c>
      <c r="C173" s="148"/>
      <c r="D173" s="148"/>
      <c r="E173" s="148"/>
      <c r="F173" s="148"/>
      <c r="G173" s="20">
        <v>3</v>
      </c>
      <c r="H173" s="21" t="s">
        <v>130</v>
      </c>
      <c r="I173" s="3">
        <f>VLOOKUP(A173,'CUSTOS UNITÁRIOS'!$A$2:$C$116,3,FALSE)</f>
        <v>0</v>
      </c>
      <c r="J173" s="22">
        <f t="shared" si="8"/>
        <v>0</v>
      </c>
      <c r="K173" s="22">
        <f t="shared" si="9"/>
        <v>0</v>
      </c>
      <c r="L173" s="70"/>
    </row>
    <row r="174" spans="1:12" x14ac:dyDescent="0.3">
      <c r="A174" s="19">
        <v>231548</v>
      </c>
      <c r="B174" s="148" t="str">
        <f>VLOOKUP(A174,'CUSTOS UNITÁRIOS'!$A$2:$C$116,2,FALSE)</f>
        <v>CABO AL 1X 50MM² 15KV PROTEGIDO</v>
      </c>
      <c r="C174" s="148"/>
      <c r="D174" s="148"/>
      <c r="E174" s="148"/>
      <c r="F174" s="148"/>
      <c r="G174" s="20">
        <v>135</v>
      </c>
      <c r="H174" s="21" t="s">
        <v>130</v>
      </c>
      <c r="I174" s="3">
        <f>VLOOKUP(A174,'CUSTOS UNITÁRIOS'!$A$2:$C$116,3,FALSE)</f>
        <v>0</v>
      </c>
      <c r="J174" s="22">
        <f t="shared" si="8"/>
        <v>0</v>
      </c>
      <c r="K174" s="22">
        <f t="shared" si="9"/>
        <v>0</v>
      </c>
      <c r="L174" s="70"/>
    </row>
    <row r="175" spans="1:12" x14ac:dyDescent="0.3">
      <c r="A175" s="19">
        <v>225656</v>
      </c>
      <c r="B175" s="148" t="str">
        <f>VLOOKUP(A175,'CUSTOS UNITÁRIOS'!$A$2:$C$116,2,FALSE)</f>
        <v>CABO AL 1X 70MM² 1KV</v>
      </c>
      <c r="C175" s="148"/>
      <c r="D175" s="148"/>
      <c r="E175" s="148"/>
      <c r="F175" s="148"/>
      <c r="G175" s="20">
        <v>6</v>
      </c>
      <c r="H175" s="21" t="s">
        <v>130</v>
      </c>
      <c r="I175" s="3">
        <f>VLOOKUP(A175,'CUSTOS UNITÁRIOS'!$A$2:$C$116,3,FALSE)</f>
        <v>0</v>
      </c>
      <c r="J175" s="22">
        <f t="shared" si="8"/>
        <v>0</v>
      </c>
      <c r="K175" s="22">
        <f t="shared" si="9"/>
        <v>0</v>
      </c>
      <c r="L175" s="70"/>
    </row>
    <row r="176" spans="1:12" x14ac:dyDescent="0.3">
      <c r="A176" s="19">
        <v>2964</v>
      </c>
      <c r="B176" s="148" t="str">
        <f>VLOOKUP(A176,'CUSTOS UNITÁRIOS'!$A$2:$C$116,2,FALSE)</f>
        <v>CABO DE AÇO HS 3/8P (9,5MM) 7FIOS</v>
      </c>
      <c r="C176" s="148"/>
      <c r="D176" s="148"/>
      <c r="E176" s="148"/>
      <c r="F176" s="148"/>
      <c r="G176" s="20">
        <v>18</v>
      </c>
      <c r="H176" s="21" t="s">
        <v>131</v>
      </c>
      <c r="I176" s="3">
        <f>VLOOKUP(A176,'CUSTOS UNITÁRIOS'!$A$2:$C$116,3,FALSE)</f>
        <v>0</v>
      </c>
      <c r="J176" s="22">
        <f t="shared" si="8"/>
        <v>0</v>
      </c>
      <c r="K176" s="22">
        <f t="shared" si="9"/>
        <v>0</v>
      </c>
      <c r="L176" s="70"/>
    </row>
    <row r="177" spans="1:12" x14ac:dyDescent="0.3">
      <c r="A177" s="19">
        <v>2931</v>
      </c>
      <c r="B177" s="148" t="str">
        <f>VLOOKUP(A177,'CUSTOS UNITÁRIOS'!$A$2:$C$116,2,FALSE)</f>
        <v>CABO DE AÇO SM 1/4P (6,4MM) 7 FIOS</v>
      </c>
      <c r="C177" s="148"/>
      <c r="D177" s="148"/>
      <c r="E177" s="148"/>
      <c r="F177" s="148"/>
      <c r="G177" s="20">
        <v>4.5</v>
      </c>
      <c r="H177" s="21" t="s">
        <v>131</v>
      </c>
      <c r="I177" s="3">
        <f>VLOOKUP(A177,'CUSTOS UNITÁRIOS'!$A$2:$C$116,3,FALSE)</f>
        <v>0</v>
      </c>
      <c r="J177" s="22">
        <f t="shared" si="8"/>
        <v>0</v>
      </c>
      <c r="K177" s="22">
        <f t="shared" si="9"/>
        <v>0</v>
      </c>
      <c r="L177" s="70"/>
    </row>
    <row r="178" spans="1:12" x14ac:dyDescent="0.3">
      <c r="A178" s="19">
        <v>226373</v>
      </c>
      <c r="B178" s="148" t="str">
        <f>VLOOKUP(A178,'CUSTOS UNITÁRIOS'!$A$2:$C$116,2,FALSE)</f>
        <v>CABO QUADRUPLEX CA 3X1X70+70 1KV</v>
      </c>
      <c r="C178" s="148"/>
      <c r="D178" s="148"/>
      <c r="E178" s="148"/>
      <c r="F178" s="148"/>
      <c r="G178" s="20">
        <v>44</v>
      </c>
      <c r="H178" s="21" t="s">
        <v>130</v>
      </c>
      <c r="I178" s="3">
        <f>VLOOKUP(A178,'CUSTOS UNITÁRIOS'!$A$2:$C$116,3,FALSE)</f>
        <v>0</v>
      </c>
      <c r="J178" s="22">
        <f t="shared" si="8"/>
        <v>0</v>
      </c>
      <c r="K178" s="22">
        <f t="shared" si="9"/>
        <v>0</v>
      </c>
      <c r="L178" s="70"/>
    </row>
    <row r="179" spans="1:12" x14ac:dyDescent="0.3">
      <c r="A179" s="19">
        <v>270439</v>
      </c>
      <c r="B179" s="148" t="str">
        <f>VLOOKUP(A179,'CUSTOS UNITÁRIOS'!$A$2:$C$116,2,FALSE)</f>
        <v>CHAVE FUSÍVEL 15KV COM PORTA FUSÍVEL 100A 7,1KA</v>
      </c>
      <c r="C179" s="148"/>
      <c r="D179" s="148"/>
      <c r="E179" s="148"/>
      <c r="F179" s="148"/>
      <c r="G179" s="20">
        <v>3</v>
      </c>
      <c r="H179" s="21" t="s">
        <v>128</v>
      </c>
      <c r="I179" s="3">
        <f>VLOOKUP(A179,'CUSTOS UNITÁRIOS'!$A$2:$C$116,3,FALSE)</f>
        <v>0</v>
      </c>
      <c r="J179" s="22">
        <f t="shared" si="8"/>
        <v>0</v>
      </c>
      <c r="K179" s="22">
        <f t="shared" si="9"/>
        <v>0</v>
      </c>
      <c r="L179" s="70"/>
    </row>
    <row r="180" spans="1:12" x14ac:dyDescent="0.3">
      <c r="A180" s="19">
        <v>236851</v>
      </c>
      <c r="B180" s="148" t="str">
        <f>VLOOKUP(A180,'CUSTOS UNITÁRIOS'!$A$2:$C$116,2,FALSE)</f>
        <v>CINTA DE AÇO D 190MM</v>
      </c>
      <c r="C180" s="148"/>
      <c r="D180" s="148"/>
      <c r="E180" s="148"/>
      <c r="F180" s="148"/>
      <c r="G180" s="20">
        <v>1</v>
      </c>
      <c r="H180" s="21" t="s">
        <v>128</v>
      </c>
      <c r="I180" s="3">
        <f>VLOOKUP(A180,'CUSTOS UNITÁRIOS'!$A$2:$C$116,3,FALSE)</f>
        <v>0</v>
      </c>
      <c r="J180" s="22">
        <f t="shared" si="8"/>
        <v>0</v>
      </c>
      <c r="K180" s="22">
        <f t="shared" si="9"/>
        <v>0</v>
      </c>
      <c r="L180" s="70"/>
    </row>
    <row r="181" spans="1:12" x14ac:dyDescent="0.3">
      <c r="A181" s="19">
        <v>236877</v>
      </c>
      <c r="B181" s="148" t="str">
        <f>VLOOKUP(A181,'CUSTOS UNITÁRIOS'!$A$2:$C$116,2,FALSE)</f>
        <v>CINTA DE AÇO D 210MM</v>
      </c>
      <c r="C181" s="148"/>
      <c r="D181" s="148"/>
      <c r="E181" s="148"/>
      <c r="F181" s="148"/>
      <c r="G181" s="20">
        <v>1</v>
      </c>
      <c r="H181" s="21" t="s">
        <v>128</v>
      </c>
      <c r="I181" s="3">
        <f>VLOOKUP(A181,'CUSTOS UNITÁRIOS'!$A$2:$C$116,3,FALSE)</f>
        <v>0</v>
      </c>
      <c r="J181" s="22">
        <f t="shared" si="8"/>
        <v>0</v>
      </c>
      <c r="K181" s="22">
        <f t="shared" si="9"/>
        <v>0</v>
      </c>
      <c r="L181" s="70"/>
    </row>
    <row r="182" spans="1:12" x14ac:dyDescent="0.3">
      <c r="A182" s="19">
        <v>236885</v>
      </c>
      <c r="B182" s="148" t="str">
        <f>VLOOKUP(A182,'CUSTOS UNITÁRIOS'!$A$2:$C$116,2,FALSE)</f>
        <v>CINTA DE AÇO D 220MM</v>
      </c>
      <c r="C182" s="148"/>
      <c r="D182" s="148"/>
      <c r="E182" s="148"/>
      <c r="F182" s="148"/>
      <c r="G182" s="20">
        <v>1</v>
      </c>
      <c r="H182" s="21" t="s">
        <v>128</v>
      </c>
      <c r="I182" s="3">
        <f>VLOOKUP(A182,'CUSTOS UNITÁRIOS'!$A$2:$C$116,3,FALSE)</f>
        <v>0</v>
      </c>
      <c r="J182" s="22">
        <f t="shared" si="8"/>
        <v>0</v>
      </c>
      <c r="K182" s="22">
        <f t="shared" si="9"/>
        <v>0</v>
      </c>
      <c r="L182" s="70"/>
    </row>
    <row r="183" spans="1:12" x14ac:dyDescent="0.3">
      <c r="A183" s="19">
        <v>236893</v>
      </c>
      <c r="B183" s="148" t="str">
        <f>VLOOKUP(A183,'CUSTOS UNITÁRIOS'!$A$2:$C$116,2,FALSE)</f>
        <v>CINTA DE AÇO D 230MM</v>
      </c>
      <c r="C183" s="148"/>
      <c r="D183" s="148"/>
      <c r="E183" s="148"/>
      <c r="F183" s="148"/>
      <c r="G183" s="20">
        <v>1</v>
      </c>
      <c r="H183" s="21" t="s">
        <v>128</v>
      </c>
      <c r="I183" s="3">
        <f>VLOOKUP(A183,'CUSTOS UNITÁRIOS'!$A$2:$C$116,3,FALSE)</f>
        <v>0</v>
      </c>
      <c r="J183" s="22">
        <f t="shared" si="8"/>
        <v>0</v>
      </c>
      <c r="K183" s="22">
        <f t="shared" si="9"/>
        <v>0</v>
      </c>
      <c r="L183" s="70"/>
    </row>
    <row r="184" spans="1:12" x14ac:dyDescent="0.3">
      <c r="A184" s="19">
        <v>236901</v>
      </c>
      <c r="B184" s="148" t="str">
        <f>VLOOKUP(A184,'CUSTOS UNITÁRIOS'!$A$2:$C$116,2,FALSE)</f>
        <v>CINTA DE AÇO D 240MM</v>
      </c>
      <c r="C184" s="148"/>
      <c r="D184" s="148"/>
      <c r="E184" s="148"/>
      <c r="F184" s="148"/>
      <c r="G184" s="20">
        <v>1</v>
      </c>
      <c r="H184" s="21" t="s">
        <v>128</v>
      </c>
      <c r="I184" s="3">
        <f>VLOOKUP(A184,'CUSTOS UNITÁRIOS'!$A$2:$C$116,3,FALSE)</f>
        <v>0</v>
      </c>
      <c r="J184" s="22">
        <f t="shared" si="8"/>
        <v>0</v>
      </c>
      <c r="K184" s="22">
        <f t="shared" si="9"/>
        <v>0</v>
      </c>
      <c r="L184" s="70"/>
    </row>
    <row r="185" spans="1:12" x14ac:dyDescent="0.3">
      <c r="A185" s="19">
        <v>375058</v>
      </c>
      <c r="B185" s="148" t="str">
        <f>VLOOKUP(A185,'CUSTOS UNITÁRIOS'!$A$2:$C$116,2,FALSE)</f>
        <v>COBERTURA PROTETORA P/ BCH BT TRANSFORMADOR ITEM 1</v>
      </c>
      <c r="C185" s="148"/>
      <c r="D185" s="148"/>
      <c r="E185" s="148"/>
      <c r="F185" s="148"/>
      <c r="G185" s="20">
        <v>4</v>
      </c>
      <c r="H185" s="21" t="s">
        <v>128</v>
      </c>
      <c r="I185" s="3">
        <f>VLOOKUP(A185,'CUSTOS UNITÁRIOS'!$A$2:$C$116,3,FALSE)</f>
        <v>0</v>
      </c>
      <c r="J185" s="22">
        <f t="shared" si="8"/>
        <v>0</v>
      </c>
      <c r="K185" s="22">
        <f t="shared" si="9"/>
        <v>0</v>
      </c>
      <c r="L185" s="70"/>
    </row>
    <row r="186" spans="1:12" x14ac:dyDescent="0.3">
      <c r="A186" s="19">
        <v>39586</v>
      </c>
      <c r="B186" s="148" t="str">
        <f>VLOOKUP(A186,'CUSTOS UNITÁRIOS'!$A$2:$C$116,2,FALSE)</f>
        <v>COBERTURA PROTETORA PARA BUCHA DE EQUIPAMENTO</v>
      </c>
      <c r="C186" s="148"/>
      <c r="D186" s="148"/>
      <c r="E186" s="148"/>
      <c r="F186" s="148"/>
      <c r="G186" s="20">
        <v>3</v>
      </c>
      <c r="H186" s="21" t="s">
        <v>128</v>
      </c>
      <c r="I186" s="3">
        <f>VLOOKUP(A186,'CUSTOS UNITÁRIOS'!$A$2:$C$116,3,FALSE)</f>
        <v>0</v>
      </c>
      <c r="J186" s="22">
        <f t="shared" si="8"/>
        <v>0</v>
      </c>
      <c r="K186" s="22">
        <f t="shared" si="9"/>
        <v>0</v>
      </c>
      <c r="L186" s="70"/>
    </row>
    <row r="187" spans="1:12" x14ac:dyDescent="0.3">
      <c r="A187" s="19">
        <v>378809</v>
      </c>
      <c r="B187" s="148" t="str">
        <f>VLOOKUP(A187,'CUSTOS UNITÁRIOS'!$A$2:$C$116,2,FALSE)</f>
        <v>CONECTOR TERMINAL P/ BUCHA,50 MM²,RETO,COMPRESSÃO</v>
      </c>
      <c r="C187" s="148"/>
      <c r="D187" s="148"/>
      <c r="E187" s="148"/>
      <c r="F187" s="148"/>
      <c r="G187" s="20">
        <v>6</v>
      </c>
      <c r="H187" s="21" t="s">
        <v>128</v>
      </c>
      <c r="I187" s="3">
        <f>VLOOKUP(A187,'CUSTOS UNITÁRIOS'!$A$2:$C$116,3,FALSE)</f>
        <v>0</v>
      </c>
      <c r="J187" s="22">
        <f t="shared" si="8"/>
        <v>0</v>
      </c>
      <c r="K187" s="22">
        <f t="shared" si="9"/>
        <v>0</v>
      </c>
      <c r="L187" s="70"/>
    </row>
    <row r="188" spans="1:12" x14ac:dyDescent="0.3">
      <c r="A188" s="19">
        <v>327767</v>
      </c>
      <c r="B188" s="148" t="str">
        <f>VLOOKUP(A188,'CUSTOS UNITÁRIOS'!$A$2:$C$116,2,FALSE)</f>
        <v>CONETOR DE PERFURAÇÃO 70-240MM²/70-120MM²</v>
      </c>
      <c r="C188" s="148"/>
      <c r="D188" s="148"/>
      <c r="E188" s="148"/>
      <c r="F188" s="148"/>
      <c r="G188" s="20">
        <v>3</v>
      </c>
      <c r="H188" s="21" t="s">
        <v>128</v>
      </c>
      <c r="I188" s="3">
        <f>VLOOKUP(A188,'CUSTOS UNITÁRIOS'!$A$2:$C$116,3,FALSE)</f>
        <v>0</v>
      </c>
      <c r="J188" s="22">
        <f t="shared" si="8"/>
        <v>0</v>
      </c>
      <c r="K188" s="22">
        <f t="shared" si="9"/>
        <v>0</v>
      </c>
      <c r="L188" s="70"/>
    </row>
    <row r="189" spans="1:12" x14ac:dyDescent="0.3">
      <c r="A189" s="19">
        <v>227769</v>
      </c>
      <c r="B189" s="148" t="str">
        <f>VLOOKUP(A189,'CUSTOS UNITÁRIOS'!$A$2:$C$116,2,FALSE)</f>
        <v>CONETOR FORMATO H ITEM 1 CAA 13-34MM² / 13-34MM²</v>
      </c>
      <c r="C189" s="148"/>
      <c r="D189" s="148"/>
      <c r="E189" s="148"/>
      <c r="F189" s="148"/>
      <c r="G189" s="20">
        <v>1</v>
      </c>
      <c r="H189" s="21" t="s">
        <v>128</v>
      </c>
      <c r="I189" s="3">
        <f>VLOOKUP(A189,'CUSTOS UNITÁRIOS'!$A$2:$C$116,3,FALSE)</f>
        <v>0</v>
      </c>
      <c r="J189" s="22">
        <f t="shared" si="8"/>
        <v>0</v>
      </c>
      <c r="K189" s="22">
        <f t="shared" si="9"/>
        <v>0</v>
      </c>
      <c r="L189" s="70"/>
    </row>
    <row r="190" spans="1:12" x14ac:dyDescent="0.3">
      <c r="A190" s="19">
        <v>227777</v>
      </c>
      <c r="B190" s="148" t="str">
        <f>VLOOKUP(A190,'CUSTOS UNITÁRIOS'!$A$2:$C$116,2,FALSE)</f>
        <v>CONETOR FORMATO H ITEM 2 CAA 27-54MM² / 13-34MM²</v>
      </c>
      <c r="C190" s="148"/>
      <c r="D190" s="148"/>
      <c r="E190" s="148"/>
      <c r="F190" s="148"/>
      <c r="G190" s="20">
        <v>2</v>
      </c>
      <c r="H190" s="21" t="s">
        <v>128</v>
      </c>
      <c r="I190" s="3">
        <f>VLOOKUP(A190,'CUSTOS UNITÁRIOS'!$A$2:$C$116,3,FALSE)</f>
        <v>0</v>
      </c>
      <c r="J190" s="22">
        <f t="shared" si="8"/>
        <v>0</v>
      </c>
      <c r="K190" s="22">
        <f t="shared" si="9"/>
        <v>0</v>
      </c>
      <c r="L190" s="70"/>
    </row>
    <row r="191" spans="1:12" x14ac:dyDescent="0.3">
      <c r="A191" s="19">
        <v>227785</v>
      </c>
      <c r="B191" s="148" t="str">
        <f>VLOOKUP(A191,'CUSTOS UNITÁRIOS'!$A$2:$C$116,2,FALSE)</f>
        <v>CONETOR FORMATO H ITEM 3 CAA 42-67MM² / 42-67MM²</v>
      </c>
      <c r="C191" s="148"/>
      <c r="D191" s="148"/>
      <c r="E191" s="148"/>
      <c r="F191" s="148"/>
      <c r="G191" s="20">
        <v>1</v>
      </c>
      <c r="H191" s="21" t="s">
        <v>128</v>
      </c>
      <c r="I191" s="3">
        <f>VLOOKUP(A191,'CUSTOS UNITÁRIOS'!$A$2:$C$116,3,FALSE)</f>
        <v>0</v>
      </c>
      <c r="J191" s="22">
        <f t="shared" ref="J191:J195" si="10">I191*G191</f>
        <v>0</v>
      </c>
      <c r="K191" s="22">
        <f t="shared" si="9"/>
        <v>0</v>
      </c>
      <c r="L191" s="70"/>
    </row>
    <row r="192" spans="1:12" x14ac:dyDescent="0.3">
      <c r="A192" s="19">
        <v>377357</v>
      </c>
      <c r="B192" s="148" t="str">
        <f>VLOOKUP(A192,'CUSTOS UNITÁRIOS'!$A$2:$C$116,2,FALSE)</f>
        <v>CONETOR TERMINAL ATERRAMENTO TEMPORÁRIO DE CHAVE</v>
      </c>
      <c r="C192" s="148"/>
      <c r="D192" s="148"/>
      <c r="E192" s="148"/>
      <c r="F192" s="148"/>
      <c r="G192" s="20">
        <v>3</v>
      </c>
      <c r="H192" s="21" t="s">
        <v>128</v>
      </c>
      <c r="I192" s="3">
        <f>VLOOKUP(A192,'CUSTOS UNITÁRIOS'!$A$2:$C$116,3,FALSE)</f>
        <v>0</v>
      </c>
      <c r="J192" s="22">
        <f t="shared" si="10"/>
        <v>0</v>
      </c>
      <c r="K192" s="22">
        <f t="shared" si="9"/>
        <v>0</v>
      </c>
      <c r="L192" s="70"/>
    </row>
    <row r="193" spans="1:12" x14ac:dyDescent="0.3">
      <c r="A193" s="19">
        <v>227066</v>
      </c>
      <c r="B193" s="148" t="str">
        <f>VLOOKUP(A193,'CUSTOS UNITÁRIOS'!$A$2:$C$116,2,FALSE)</f>
        <v>CONETOR TERMINAL COMP CA/CAA 54MM² / 70MM² COMPACT</v>
      </c>
      <c r="C193" s="148"/>
      <c r="D193" s="148"/>
      <c r="E193" s="148"/>
      <c r="F193" s="148"/>
      <c r="G193" s="20">
        <v>4</v>
      </c>
      <c r="H193" s="21" t="s">
        <v>128</v>
      </c>
      <c r="I193" s="3">
        <f>VLOOKUP(A193,'CUSTOS UNITÁRIOS'!$A$2:$C$116,3,FALSE)</f>
        <v>0</v>
      </c>
      <c r="J193" s="22">
        <f t="shared" si="10"/>
        <v>0</v>
      </c>
      <c r="K193" s="22">
        <f t="shared" si="9"/>
        <v>0</v>
      </c>
      <c r="L193" s="70"/>
    </row>
    <row r="194" spans="1:12" x14ac:dyDescent="0.3">
      <c r="A194" s="19">
        <v>338731</v>
      </c>
      <c r="B194" s="148" t="str">
        <f>VLOOKUP(A194,'CUSTOS UNITÁRIOS'!$A$2:$C$116,2,FALSE)</f>
        <v>CONETOR TERMINAL COMPRESSÃO 16MM²</v>
      </c>
      <c r="C194" s="148"/>
      <c r="D194" s="148"/>
      <c r="E194" s="148"/>
      <c r="F194" s="148"/>
      <c r="G194" s="20">
        <v>3</v>
      </c>
      <c r="H194" s="21" t="s">
        <v>128</v>
      </c>
      <c r="I194" s="3">
        <f>VLOOKUP(A194,'CUSTOS UNITÁRIOS'!$A$2:$C$116,3,FALSE)</f>
        <v>0</v>
      </c>
      <c r="J194" s="22">
        <f t="shared" si="10"/>
        <v>0</v>
      </c>
      <c r="K194" s="22">
        <f t="shared" si="9"/>
        <v>0</v>
      </c>
      <c r="L194" s="70"/>
    </row>
    <row r="195" spans="1:12" ht="15" thickBot="1" x14ac:dyDescent="0.35">
      <c r="A195" s="19">
        <v>231886</v>
      </c>
      <c r="B195" s="148" t="str">
        <f>VLOOKUP(A195,'CUSTOS UNITÁRIOS'!$A$2:$C$116,2,FALSE)</f>
        <v>CONETOR TERMINAL COMPRESSÃO 1F 50MM²</v>
      </c>
      <c r="C195" s="148"/>
      <c r="D195" s="148"/>
      <c r="E195" s="148"/>
      <c r="F195" s="148"/>
      <c r="G195" s="20">
        <v>3</v>
      </c>
      <c r="H195" s="21" t="s">
        <v>128</v>
      </c>
      <c r="I195" s="3">
        <f>VLOOKUP(A195,'CUSTOS UNITÁRIOS'!$A$2:$C$116,3,FALSE)</f>
        <v>0</v>
      </c>
      <c r="J195" s="22">
        <f t="shared" si="10"/>
        <v>0</v>
      </c>
      <c r="K195" s="22">
        <f t="shared" si="9"/>
        <v>0</v>
      </c>
      <c r="L195" s="70"/>
    </row>
    <row r="196" spans="1:12" ht="15" customHeight="1" x14ac:dyDescent="0.3">
      <c r="A196" s="121" t="s">
        <v>344</v>
      </c>
      <c r="B196" s="105"/>
      <c r="C196" s="105"/>
      <c r="D196" s="105"/>
      <c r="E196" s="105"/>
      <c r="F196" s="105"/>
      <c r="G196" s="106"/>
      <c r="H196" s="8"/>
      <c r="I196" s="8"/>
      <c r="L196" s="70"/>
    </row>
    <row r="197" spans="1:12" x14ac:dyDescent="0.3">
      <c r="A197" s="107"/>
      <c r="B197" s="108"/>
      <c r="C197" s="108"/>
      <c r="D197" s="108"/>
      <c r="E197" s="108"/>
      <c r="F197" s="108"/>
      <c r="G197" s="109"/>
      <c r="H197" s="8"/>
      <c r="I197" s="8"/>
      <c r="L197" s="70"/>
    </row>
    <row r="198" spans="1:12" ht="15" thickBot="1" x14ac:dyDescent="0.35">
      <c r="A198" s="110"/>
      <c r="B198" s="111"/>
      <c r="C198" s="111"/>
      <c r="D198" s="111"/>
      <c r="E198" s="111"/>
      <c r="F198" s="111"/>
      <c r="G198" s="112"/>
      <c r="H198" s="9"/>
      <c r="I198" s="9"/>
      <c r="J198" s="6"/>
      <c r="K198" s="6"/>
      <c r="L198" s="70"/>
    </row>
    <row r="199" spans="1:12" ht="15" thickBot="1" x14ac:dyDescent="0.35">
      <c r="A199" s="5"/>
      <c r="B199" s="5"/>
      <c r="C199" s="5"/>
      <c r="D199" s="5"/>
      <c r="E199" s="5"/>
      <c r="F199" s="5"/>
      <c r="G199" s="16"/>
      <c r="H199" s="10"/>
      <c r="I199" s="10"/>
      <c r="L199" s="70"/>
    </row>
    <row r="200" spans="1:12" ht="15" thickBot="1" x14ac:dyDescent="0.35">
      <c r="A200" s="113"/>
      <c r="B200" s="114"/>
      <c r="C200" s="114"/>
      <c r="D200" s="114"/>
      <c r="E200" s="31"/>
      <c r="F200" s="114"/>
      <c r="G200" s="114"/>
      <c r="H200" s="32"/>
      <c r="I200" s="115"/>
      <c r="J200" s="115"/>
      <c r="K200" s="116"/>
      <c r="L200" s="70"/>
    </row>
    <row r="201" spans="1:12" ht="16.2" thickBot="1" x14ac:dyDescent="0.35">
      <c r="A201" s="27"/>
      <c r="B201" s="28"/>
      <c r="C201" s="28"/>
      <c r="D201" s="28"/>
      <c r="E201" s="29"/>
      <c r="F201" s="5"/>
      <c r="G201" s="30"/>
      <c r="H201" s="10"/>
      <c r="I201" s="10"/>
      <c r="J201" s="5"/>
      <c r="K201" s="5"/>
      <c r="L201" s="70"/>
    </row>
    <row r="202" spans="1:12" ht="15" thickBot="1" x14ac:dyDescent="0.35">
      <c r="A202" s="149"/>
      <c r="B202" s="150"/>
      <c r="C202" s="150"/>
      <c r="D202" s="150"/>
      <c r="E202" s="150"/>
      <c r="F202" s="150"/>
      <c r="G202" s="150"/>
      <c r="H202" s="150"/>
      <c r="I202" s="150"/>
      <c r="J202" s="150"/>
      <c r="K202" s="151"/>
      <c r="L202" s="70"/>
    </row>
    <row r="203" spans="1:12" ht="15" thickBot="1" x14ac:dyDescent="0.35">
      <c r="A203" s="168"/>
      <c r="B203" s="169"/>
      <c r="C203" s="169"/>
      <c r="D203" s="169"/>
      <c r="E203" s="169"/>
      <c r="F203" s="169"/>
      <c r="G203" s="169"/>
      <c r="H203" s="169"/>
      <c r="I203" s="169"/>
      <c r="J203" s="169"/>
      <c r="K203" s="170"/>
      <c r="L203" s="70"/>
    </row>
    <row r="204" spans="1:12" ht="15" customHeight="1" x14ac:dyDescent="0.3">
      <c r="A204" s="155" t="s">
        <v>126</v>
      </c>
      <c r="B204" s="157" t="s">
        <v>148</v>
      </c>
      <c r="C204" s="158" t="s">
        <v>147</v>
      </c>
      <c r="D204" s="159"/>
      <c r="E204" s="159"/>
      <c r="F204" s="159"/>
      <c r="G204" s="159"/>
      <c r="H204" s="159"/>
      <c r="I204" s="160"/>
      <c r="J204" s="158"/>
      <c r="K204" s="159"/>
      <c r="L204" s="96"/>
    </row>
    <row r="205" spans="1:12" x14ac:dyDescent="0.3">
      <c r="A205" s="156"/>
      <c r="B205" s="134"/>
      <c r="C205" s="161"/>
      <c r="D205" s="162"/>
      <c r="E205" s="162"/>
      <c r="F205" s="162"/>
      <c r="G205" s="162"/>
      <c r="H205" s="162"/>
      <c r="I205" s="163"/>
      <c r="J205" s="161"/>
      <c r="K205" s="162"/>
      <c r="L205" s="96"/>
    </row>
    <row r="206" spans="1:12" ht="27.6" x14ac:dyDescent="0.3">
      <c r="A206" s="12" t="s">
        <v>119</v>
      </c>
      <c r="B206" s="152" t="s">
        <v>120</v>
      </c>
      <c r="C206" s="152"/>
      <c r="D206" s="152"/>
      <c r="E206" s="152"/>
      <c r="F206" s="152"/>
      <c r="G206" s="17" t="s">
        <v>125</v>
      </c>
      <c r="H206" s="13" t="s">
        <v>124</v>
      </c>
      <c r="I206" s="14" t="s">
        <v>123</v>
      </c>
      <c r="J206" s="14" t="s">
        <v>121</v>
      </c>
      <c r="K206" s="11" t="s">
        <v>122</v>
      </c>
      <c r="L206" s="97"/>
    </row>
    <row r="207" spans="1:12" x14ac:dyDescent="0.3">
      <c r="A207" s="19">
        <v>227389</v>
      </c>
      <c r="B207" s="153" t="str">
        <f>VLOOKUP(A207,'CUSTOS UNITÁRIOS'!$A$2:$C$116,2,FALSE)</f>
        <v>CONETOR TERMINAL COMPRESSÃO 1F AÇO 6,4MM / 21MM²</v>
      </c>
      <c r="C207" s="153"/>
      <c r="D207" s="153"/>
      <c r="E207" s="153"/>
      <c r="F207" s="153"/>
      <c r="G207" s="20">
        <v>7</v>
      </c>
      <c r="H207" s="21" t="s">
        <v>128</v>
      </c>
      <c r="I207" s="3">
        <f>VLOOKUP(A207,'CUSTOS UNITÁRIOS'!$A$2:$C$116,3,FALSE)</f>
        <v>0</v>
      </c>
      <c r="J207" s="22">
        <f>I207*G207</f>
        <v>0</v>
      </c>
      <c r="K207" s="22">
        <f>J207*$L$166</f>
        <v>0</v>
      </c>
      <c r="L207" s="97"/>
    </row>
    <row r="208" spans="1:12" x14ac:dyDescent="0.3">
      <c r="A208" s="19">
        <v>271353</v>
      </c>
      <c r="B208" s="153" t="str">
        <f>VLOOKUP(A208,'CUSTOS UNITÁRIOS'!$A$2:$C$116,2,FALSE)</f>
        <v>ELO FUSÍVEL BOTÃO 500MM 3H</v>
      </c>
      <c r="C208" s="153"/>
      <c r="D208" s="153"/>
      <c r="E208" s="153"/>
      <c r="F208" s="153"/>
      <c r="G208" s="20">
        <v>3</v>
      </c>
      <c r="H208" s="21" t="s">
        <v>128</v>
      </c>
      <c r="I208" s="3">
        <f>VLOOKUP(A208,'CUSTOS UNITÁRIOS'!$A$2:$C$116,3,FALSE)</f>
        <v>0</v>
      </c>
      <c r="J208" s="22">
        <f t="shared" ref="J208:J221" si="11">I208*G208</f>
        <v>0</v>
      </c>
      <c r="K208" s="22">
        <f t="shared" ref="K208:K223" si="12">J208*$L$166</f>
        <v>0</v>
      </c>
      <c r="L208" s="96"/>
    </row>
    <row r="209" spans="1:12" x14ac:dyDescent="0.3">
      <c r="A209" s="19">
        <v>231662</v>
      </c>
      <c r="B209" s="153" t="str">
        <f>VLOOKUP(A209,'CUSTOS UNITÁRIOS'!$A$2:$C$116,2,FALSE)</f>
        <v>ESPAÇADOR LOSANGULAR 50-150MM² 15KV</v>
      </c>
      <c r="C209" s="153"/>
      <c r="D209" s="153"/>
      <c r="E209" s="153"/>
      <c r="F209" s="153"/>
      <c r="G209" s="20">
        <v>3</v>
      </c>
      <c r="H209" s="21" t="s">
        <v>129</v>
      </c>
      <c r="I209" s="3">
        <f>VLOOKUP(A209,'CUSTOS UNITÁRIOS'!$A$2:$C$116,3,FALSE)</f>
        <v>0</v>
      </c>
      <c r="J209" s="22">
        <f t="shared" si="11"/>
        <v>0</v>
      </c>
      <c r="K209" s="22">
        <f t="shared" si="12"/>
        <v>0</v>
      </c>
      <c r="L209" s="96"/>
    </row>
    <row r="210" spans="1:12" x14ac:dyDescent="0.3">
      <c r="A210" s="19">
        <v>222539</v>
      </c>
      <c r="B210" s="153" t="str">
        <f>VLOOKUP(A210,'CUSTOS UNITÁRIOS'!$A$2:$C$116,2,FALSE)</f>
        <v>HASTE ATERRAMENTO 2400MM</v>
      </c>
      <c r="C210" s="153"/>
      <c r="D210" s="153"/>
      <c r="E210" s="153"/>
      <c r="F210" s="153"/>
      <c r="G210" s="20">
        <v>3</v>
      </c>
      <c r="H210" s="21" t="s">
        <v>128</v>
      </c>
      <c r="I210" s="3">
        <f>VLOOKUP(A210,'CUSTOS UNITÁRIOS'!$A$2:$C$116,3,FALSE)</f>
        <v>0</v>
      </c>
      <c r="J210" s="22">
        <f t="shared" si="11"/>
        <v>0</v>
      </c>
      <c r="K210" s="22">
        <f t="shared" si="12"/>
        <v>0</v>
      </c>
      <c r="L210" s="96"/>
    </row>
    <row r="211" spans="1:12" x14ac:dyDescent="0.3">
      <c r="A211" s="19">
        <v>219642</v>
      </c>
      <c r="B211" s="148" t="str">
        <f>VLOOKUP(A211,'CUSTOS UNITÁRIOS'!$A$2:$C$116,2,FALSE)</f>
        <v>ISOLADOR DE PINO POLIMÉRICO 15 KV</v>
      </c>
      <c r="C211" s="148"/>
      <c r="D211" s="148"/>
      <c r="E211" s="148"/>
      <c r="F211" s="148"/>
      <c r="G211" s="20">
        <v>3</v>
      </c>
      <c r="H211" s="21" t="s">
        <v>128</v>
      </c>
      <c r="I211" s="3">
        <f>VLOOKUP(A211,'CUSTOS UNITÁRIOS'!$A$2:$C$116,3,FALSE)</f>
        <v>0</v>
      </c>
      <c r="J211" s="22">
        <f t="shared" si="11"/>
        <v>0</v>
      </c>
      <c r="K211" s="22">
        <f t="shared" si="12"/>
        <v>0</v>
      </c>
      <c r="L211" s="70"/>
    </row>
    <row r="212" spans="1:12" x14ac:dyDescent="0.3">
      <c r="A212" s="19">
        <v>237289</v>
      </c>
      <c r="B212" s="148" t="str">
        <f>VLOOKUP(A212,'CUSTOS UNITÁRIOS'!$A$2:$C$116,2,FALSE)</f>
        <v>OLHAL PARA PARAFUSO 50KN</v>
      </c>
      <c r="C212" s="148"/>
      <c r="D212" s="148"/>
      <c r="E212" s="148"/>
      <c r="F212" s="148"/>
      <c r="G212" s="20">
        <v>2</v>
      </c>
      <c r="H212" s="21" t="s">
        <v>128</v>
      </c>
      <c r="I212" s="3">
        <f>VLOOKUP(A212,'CUSTOS UNITÁRIOS'!$A$2:$C$116,3,FALSE)</f>
        <v>0</v>
      </c>
      <c r="J212" s="22">
        <f t="shared" si="11"/>
        <v>0</v>
      </c>
      <c r="K212" s="22">
        <f t="shared" si="12"/>
        <v>0</v>
      </c>
      <c r="L212" s="70"/>
    </row>
    <row r="213" spans="1:12" x14ac:dyDescent="0.3">
      <c r="A213" s="19">
        <v>66878</v>
      </c>
      <c r="B213" s="148" t="str">
        <f>VLOOKUP(A213,'CUSTOS UNITÁRIOS'!$A$2:$C$116,2,FALSE)</f>
        <v>PARAFUSO CABEÇA ABAULADA M16X 45MM</v>
      </c>
      <c r="C213" s="148"/>
      <c r="D213" s="148"/>
      <c r="E213" s="148"/>
      <c r="F213" s="148"/>
      <c r="G213" s="20">
        <v>8</v>
      </c>
      <c r="H213" s="21" t="s">
        <v>128</v>
      </c>
      <c r="I213" s="3">
        <f>VLOOKUP(A213,'CUSTOS UNITÁRIOS'!$A$2:$C$116,3,FALSE)</f>
        <v>0</v>
      </c>
      <c r="J213" s="22">
        <f t="shared" si="11"/>
        <v>0</v>
      </c>
      <c r="K213" s="22">
        <f t="shared" si="12"/>
        <v>0</v>
      </c>
      <c r="L213" s="70"/>
    </row>
    <row r="214" spans="1:12" x14ac:dyDescent="0.3">
      <c r="A214" s="19">
        <v>66886</v>
      </c>
      <c r="B214" s="148" t="str">
        <f>VLOOKUP(A214,'CUSTOS UNITÁRIOS'!$A$2:$C$116,2,FALSE)</f>
        <v>PARAFUSO CABEÇA ABAULADA M16X 70MM</v>
      </c>
      <c r="C214" s="148"/>
      <c r="D214" s="148"/>
      <c r="E214" s="148"/>
      <c r="F214" s="148"/>
      <c r="G214" s="20">
        <v>17</v>
      </c>
      <c r="H214" s="21" t="s">
        <v>128</v>
      </c>
      <c r="I214" s="3">
        <f>VLOOKUP(A214,'CUSTOS UNITÁRIOS'!$A$2:$C$116,3,FALSE)</f>
        <v>0</v>
      </c>
      <c r="J214" s="22">
        <f t="shared" si="11"/>
        <v>0</v>
      </c>
      <c r="K214" s="22">
        <f t="shared" si="12"/>
        <v>0</v>
      </c>
      <c r="L214" s="70"/>
    </row>
    <row r="215" spans="1:12" x14ac:dyDescent="0.3">
      <c r="A215" s="19">
        <v>75036</v>
      </c>
      <c r="B215" s="148" t="str">
        <f>VLOOKUP(A215,'CUSTOS UNITÁRIOS'!$A$2:$C$116,2,FALSE)</f>
        <v>PARAFUSO CABEÇA SEXTAVADA M12X 40MM</v>
      </c>
      <c r="C215" s="148"/>
      <c r="D215" s="148"/>
      <c r="E215" s="148"/>
      <c r="F215" s="148"/>
      <c r="G215" s="20">
        <v>8</v>
      </c>
      <c r="H215" s="21" t="s">
        <v>128</v>
      </c>
      <c r="I215" s="3">
        <f>VLOOKUP(A215,'CUSTOS UNITÁRIOS'!$A$2:$C$116,3,FALSE)</f>
        <v>0</v>
      </c>
      <c r="J215" s="22">
        <f t="shared" si="11"/>
        <v>0</v>
      </c>
      <c r="K215" s="22">
        <f t="shared" si="12"/>
        <v>0</v>
      </c>
      <c r="L215" s="70"/>
    </row>
    <row r="216" spans="1:12" x14ac:dyDescent="0.3">
      <c r="A216" s="19">
        <v>289058</v>
      </c>
      <c r="B216" s="148" t="str">
        <f>VLOOKUP(A216,'CUSTOS UNITÁRIOS'!$A$2:$C$116,2,FALSE)</f>
        <v>PÁRA-RAIOS 12KV 10KA ZNO</v>
      </c>
      <c r="C216" s="148"/>
      <c r="D216" s="148"/>
      <c r="E216" s="148"/>
      <c r="F216" s="148"/>
      <c r="G216" s="20">
        <v>3</v>
      </c>
      <c r="H216" s="21" t="s">
        <v>128</v>
      </c>
      <c r="I216" s="3">
        <f>VLOOKUP(A216,'CUSTOS UNITÁRIOS'!$A$2:$C$116,3,FALSE)</f>
        <v>0</v>
      </c>
      <c r="J216" s="22">
        <f t="shared" si="11"/>
        <v>0</v>
      </c>
      <c r="K216" s="22">
        <f t="shared" si="12"/>
        <v>0</v>
      </c>
      <c r="L216" s="70"/>
    </row>
    <row r="217" spans="1:12" x14ac:dyDescent="0.3">
      <c r="A217" s="19">
        <v>293357</v>
      </c>
      <c r="B217" s="148" t="str">
        <f>VLOOKUP(A217,'CUSTOS UNITÁRIOS'!$A$2:$C$116,2,FALSE)</f>
        <v>PÁRA-RAIOS REDE SECUNDÁRIA ISOLADA 280V 10KA</v>
      </c>
      <c r="C217" s="148"/>
      <c r="D217" s="148"/>
      <c r="E217" s="148"/>
      <c r="F217" s="148"/>
      <c r="G217" s="20">
        <v>3</v>
      </c>
      <c r="H217" s="21" t="s">
        <v>128</v>
      </c>
      <c r="I217" s="3">
        <f>VLOOKUP(A217,'CUSTOS UNITÁRIOS'!$A$2:$C$116,3,FALSE)</f>
        <v>0</v>
      </c>
      <c r="J217" s="22">
        <f t="shared" si="11"/>
        <v>0</v>
      </c>
      <c r="K217" s="22">
        <f t="shared" si="12"/>
        <v>0</v>
      </c>
      <c r="L217" s="70"/>
    </row>
    <row r="218" spans="1:12" x14ac:dyDescent="0.3">
      <c r="A218" s="19">
        <v>236265</v>
      </c>
      <c r="B218" s="148" t="str">
        <f>VLOOKUP(A218,'CUSTOS UNITÁRIOS'!$A$2:$C$116,2,FALSE)</f>
        <v>PINO PARA ISOLADOR POLIMÉRICO - BRAÇO TIPO C</v>
      </c>
      <c r="C218" s="148"/>
      <c r="D218" s="148"/>
      <c r="E218" s="148"/>
      <c r="F218" s="148"/>
      <c r="G218" s="20">
        <v>3</v>
      </c>
      <c r="H218" s="21" t="s">
        <v>128</v>
      </c>
      <c r="I218" s="3">
        <f>VLOOKUP(A218,'CUSTOS UNITÁRIOS'!$A$2:$C$116,3,FALSE)</f>
        <v>0</v>
      </c>
      <c r="J218" s="22">
        <f t="shared" si="11"/>
        <v>0</v>
      </c>
      <c r="K218" s="22">
        <f t="shared" si="12"/>
        <v>0</v>
      </c>
      <c r="L218" s="70"/>
    </row>
    <row r="219" spans="1:12" x14ac:dyDescent="0.3">
      <c r="A219" s="19">
        <v>207449</v>
      </c>
      <c r="B219" s="148" t="str">
        <f>VLOOKUP(A219,'CUSTOS UNITÁRIOS'!$A$2:$C$116,2,FALSE)</f>
        <v>POSTE CONCRETO CIRCULAR 11M 600DAN</v>
      </c>
      <c r="C219" s="148"/>
      <c r="D219" s="148"/>
      <c r="E219" s="148"/>
      <c r="F219" s="148"/>
      <c r="G219" s="20">
        <v>1</v>
      </c>
      <c r="H219" s="21" t="s">
        <v>128</v>
      </c>
      <c r="I219" s="3">
        <f>VLOOKUP(A219,'CUSTOS UNITÁRIOS'!$A$2:$C$116,3,FALSE)</f>
        <v>0</v>
      </c>
      <c r="J219" s="22">
        <f t="shared" si="11"/>
        <v>0</v>
      </c>
      <c r="K219" s="22">
        <f t="shared" si="12"/>
        <v>0</v>
      </c>
      <c r="L219" s="70"/>
    </row>
    <row r="220" spans="1:12" x14ac:dyDescent="0.3">
      <c r="A220" s="19">
        <v>237768</v>
      </c>
      <c r="B220" s="148" t="str">
        <f>VLOOKUP(A220,'CUSTOS UNITÁRIOS'!$A$2:$C$116,2,FALSE)</f>
        <v>SAPATILHA</v>
      </c>
      <c r="C220" s="148"/>
      <c r="D220" s="148"/>
      <c r="E220" s="148"/>
      <c r="F220" s="148"/>
      <c r="G220" s="20">
        <v>2</v>
      </c>
      <c r="H220" s="21" t="s">
        <v>128</v>
      </c>
      <c r="I220" s="3">
        <f>VLOOKUP(A220,'CUSTOS UNITÁRIOS'!$A$2:$C$116,3,FALSE)</f>
        <v>0</v>
      </c>
      <c r="J220" s="22">
        <f t="shared" si="11"/>
        <v>0</v>
      </c>
      <c r="K220" s="22">
        <f t="shared" si="12"/>
        <v>0</v>
      </c>
      <c r="L220" s="70"/>
    </row>
    <row r="221" spans="1:12" x14ac:dyDescent="0.3">
      <c r="A221" s="19">
        <v>237081</v>
      </c>
      <c r="B221" s="148" t="str">
        <f>VLOOKUP(A221,'CUSTOS UNITÁRIOS'!$A$2:$C$116,2,FALSE)</f>
        <v>SUPORTE 240MM TRANSFORMADOR POSTE CC</v>
      </c>
      <c r="C221" s="148"/>
      <c r="D221" s="148"/>
      <c r="E221" s="148"/>
      <c r="F221" s="148"/>
      <c r="G221" s="20">
        <v>2</v>
      </c>
      <c r="H221" s="21" t="s">
        <v>128</v>
      </c>
      <c r="I221" s="3">
        <f>VLOOKUP(A221,'CUSTOS UNITÁRIOS'!$A$2:$C$116,3,FALSE)</f>
        <v>0</v>
      </c>
      <c r="J221" s="22">
        <f t="shared" si="11"/>
        <v>0</v>
      </c>
      <c r="K221" s="22">
        <f t="shared" si="12"/>
        <v>0</v>
      </c>
      <c r="L221" s="70"/>
    </row>
    <row r="222" spans="1:12" x14ac:dyDescent="0.3">
      <c r="A222" s="19">
        <v>231555</v>
      </c>
      <c r="B222" s="148" t="str">
        <f>VLOOKUP(A222,'CUSTOS UNITÁRIOS'!$A$2:$C$116,2,FALSE)</f>
        <v xml:space="preserve">SUPORTE Z PARA CHAVE FUSÍVEL </v>
      </c>
      <c r="C222" s="148"/>
      <c r="D222" s="148"/>
      <c r="E222" s="148"/>
      <c r="F222" s="148"/>
      <c r="G222" s="23">
        <v>3</v>
      </c>
      <c r="H222" s="24" t="s">
        <v>128</v>
      </c>
      <c r="I222" s="24">
        <f>VLOOKUP(A222,'CUSTOS UNITÁRIOS'!$A$2:$C$116,3,FALSE)</f>
        <v>0</v>
      </c>
      <c r="J222" s="40">
        <f t="shared" ref="J222:J223" si="13">I222*G222</f>
        <v>0</v>
      </c>
      <c r="K222" s="22">
        <f t="shared" si="12"/>
        <v>0</v>
      </c>
      <c r="L222" s="70"/>
    </row>
    <row r="223" spans="1:12" x14ac:dyDescent="0.3">
      <c r="A223" s="19">
        <v>245837</v>
      </c>
      <c r="B223" s="148" t="str">
        <f>VLOOKUP(A223,'CUSTOS UNITÁRIOS'!$A$2:$C$116,2,FALSE)</f>
        <v>TRANSFORMADOR TRIFÁSICO 15KV 45KVA</v>
      </c>
      <c r="C223" s="148"/>
      <c r="D223" s="148"/>
      <c r="E223" s="148"/>
      <c r="F223" s="148"/>
      <c r="G223" s="23">
        <v>1</v>
      </c>
      <c r="H223" s="24" t="s">
        <v>128</v>
      </c>
      <c r="I223" s="24">
        <f>VLOOKUP(A223,'CUSTOS UNITÁRIOS'!$A$2:$C$116,3,FALSE)</f>
        <v>0</v>
      </c>
      <c r="J223" s="40">
        <f t="shared" si="13"/>
        <v>0</v>
      </c>
      <c r="K223" s="22">
        <f t="shared" si="12"/>
        <v>0</v>
      </c>
      <c r="L223" s="70"/>
    </row>
    <row r="224" spans="1:12" x14ac:dyDescent="0.3">
      <c r="A224" s="7"/>
      <c r="B224" s="34"/>
      <c r="C224" s="34"/>
      <c r="D224" s="34"/>
      <c r="E224" s="34"/>
      <c r="F224" s="34"/>
      <c r="G224" s="41"/>
      <c r="H224" s="42"/>
      <c r="I224" s="42"/>
      <c r="J224" s="43"/>
      <c r="K224" s="22">
        <f>SUM(K168:K195,K207:K223)</f>
        <v>0</v>
      </c>
      <c r="L224" s="70"/>
    </row>
    <row r="225" spans="1:12" x14ac:dyDescent="0.3">
      <c r="A225" s="154" t="s">
        <v>150</v>
      </c>
      <c r="B225" s="154"/>
      <c r="C225" s="154"/>
      <c r="D225" s="154"/>
      <c r="E225" s="154"/>
      <c r="F225" s="154"/>
      <c r="L225" s="70"/>
    </row>
    <row r="226" spans="1:12" x14ac:dyDescent="0.3">
      <c r="A226" s="19" t="s">
        <v>109</v>
      </c>
      <c r="B226" s="148" t="str">
        <f>VLOOKUP(A226,'CUSTOS UNITÁRIOS'!$A$2:$C$116,2,FALSE)</f>
        <v xml:space="preserve">UNIDADE DE SERVIÇO DE CONSTRUÇÃO DE REDES </v>
      </c>
      <c r="C226" s="148"/>
      <c r="D226" s="148"/>
      <c r="E226" s="148"/>
      <c r="F226" s="148"/>
      <c r="G226" s="23">
        <v>1.79</v>
      </c>
      <c r="H226" s="24" t="s">
        <v>128</v>
      </c>
      <c r="I226" s="24">
        <f>VLOOKUP(A226,'CUSTOS UNITÁRIOS'!$A$2:$C$116,3,FALSE)</f>
        <v>0</v>
      </c>
      <c r="J226" s="40">
        <f t="shared" ref="J226:J227" si="14">I226*G226</f>
        <v>0</v>
      </c>
      <c r="K226" s="40">
        <f>J226*1</f>
        <v>0</v>
      </c>
      <c r="L226" s="70"/>
    </row>
    <row r="227" spans="1:12" x14ac:dyDescent="0.3">
      <c r="A227" s="19" t="s">
        <v>111</v>
      </c>
      <c r="B227" s="148" t="str">
        <f>VLOOKUP(A227,'CUSTOS UNITÁRIOS'!$A$2:$C$116,2,FALSE)</f>
        <v xml:space="preserve">UNIDADE DE SERVIÇO DE PROJETO </v>
      </c>
      <c r="C227" s="148"/>
      <c r="D227" s="148"/>
      <c r="E227" s="148"/>
      <c r="F227" s="148"/>
      <c r="G227" s="23">
        <v>1</v>
      </c>
      <c r="H227" s="24" t="s">
        <v>128</v>
      </c>
      <c r="I227" s="24">
        <f>VLOOKUP(A227,'CUSTOS UNITÁRIOS'!$A$2:$C$116,3,FALSE)</f>
        <v>0</v>
      </c>
      <c r="J227" s="40">
        <f t="shared" si="14"/>
        <v>0</v>
      </c>
      <c r="K227" s="40">
        <f>J227*1</f>
        <v>0</v>
      </c>
      <c r="L227" s="70"/>
    </row>
    <row r="228" spans="1:12" x14ac:dyDescent="0.3">
      <c r="K228" s="22">
        <f>K226+K227</f>
        <v>0</v>
      </c>
      <c r="L228" s="70"/>
    </row>
    <row r="229" spans="1:12" x14ac:dyDescent="0.3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95"/>
    </row>
    <row r="230" spans="1:12" x14ac:dyDescent="0.3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95"/>
    </row>
    <row r="231" spans="1:12" x14ac:dyDescent="0.3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95"/>
    </row>
    <row r="232" spans="1:12" x14ac:dyDescent="0.3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95"/>
    </row>
    <row r="233" spans="1:12" x14ac:dyDescent="0.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95"/>
    </row>
    <row r="234" spans="1:12" ht="15" thickBot="1" x14ac:dyDescent="0.3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95"/>
    </row>
    <row r="235" spans="1:12" ht="15" customHeight="1" x14ac:dyDescent="0.3">
      <c r="A235" s="121" t="s">
        <v>344</v>
      </c>
      <c r="B235" s="105"/>
      <c r="C235" s="105"/>
      <c r="D235" s="105"/>
      <c r="E235" s="105"/>
      <c r="F235" s="105"/>
      <c r="G235" s="106"/>
      <c r="H235" s="8"/>
      <c r="I235" s="8"/>
      <c r="L235" s="70"/>
    </row>
    <row r="236" spans="1:12" x14ac:dyDescent="0.3">
      <c r="A236" s="107"/>
      <c r="B236" s="108"/>
      <c r="C236" s="108"/>
      <c r="D236" s="108"/>
      <c r="E236" s="108"/>
      <c r="F236" s="108"/>
      <c r="G236" s="109"/>
      <c r="H236" s="8"/>
      <c r="I236" s="8"/>
      <c r="L236" s="70"/>
    </row>
    <row r="237" spans="1:12" ht="15" thickBot="1" x14ac:dyDescent="0.35">
      <c r="A237" s="110"/>
      <c r="B237" s="111"/>
      <c r="C237" s="111"/>
      <c r="D237" s="111"/>
      <c r="E237" s="111"/>
      <c r="F237" s="111"/>
      <c r="G237" s="112"/>
      <c r="H237" s="9"/>
      <c r="I237" s="9"/>
      <c r="J237" s="6"/>
      <c r="K237" s="6"/>
      <c r="L237" s="70"/>
    </row>
    <row r="238" spans="1:12" ht="15" thickBot="1" x14ac:dyDescent="0.35">
      <c r="A238" s="5"/>
      <c r="B238" s="5"/>
      <c r="C238" s="5"/>
      <c r="D238" s="5"/>
      <c r="E238" s="5"/>
      <c r="F238" s="5"/>
      <c r="G238" s="16"/>
      <c r="H238" s="10"/>
      <c r="I238" s="10"/>
      <c r="L238" s="70"/>
    </row>
    <row r="239" spans="1:12" ht="15" thickBot="1" x14ac:dyDescent="0.35">
      <c r="A239" s="113"/>
      <c r="B239" s="114"/>
      <c r="C239" s="114"/>
      <c r="D239" s="114"/>
      <c r="E239" s="31"/>
      <c r="F239" s="114"/>
      <c r="G239" s="114"/>
      <c r="H239" s="32"/>
      <c r="I239" s="115"/>
      <c r="J239" s="115"/>
      <c r="K239" s="116"/>
      <c r="L239" s="70"/>
    </row>
    <row r="240" spans="1:12" ht="16.2" thickBot="1" x14ac:dyDescent="0.35">
      <c r="A240" s="27"/>
      <c r="B240" s="28"/>
      <c r="C240" s="28"/>
      <c r="D240" s="28"/>
      <c r="E240" s="29"/>
      <c r="F240" s="5"/>
      <c r="G240" s="30"/>
      <c r="H240" s="10"/>
      <c r="I240" s="10"/>
      <c r="J240" s="5"/>
      <c r="K240" s="5"/>
      <c r="L240" s="70"/>
    </row>
    <row r="241" spans="1:12" ht="15" thickBot="1" x14ac:dyDescent="0.35">
      <c r="A241" s="149"/>
      <c r="B241" s="150"/>
      <c r="C241" s="150"/>
      <c r="D241" s="150"/>
      <c r="E241" s="150"/>
      <c r="F241" s="150"/>
      <c r="G241" s="150"/>
      <c r="H241" s="150"/>
      <c r="I241" s="150"/>
      <c r="J241" s="150"/>
      <c r="K241" s="151"/>
      <c r="L241" s="70"/>
    </row>
    <row r="242" spans="1:12" ht="15" thickBot="1" x14ac:dyDescent="0.35">
      <c r="A242" s="168"/>
      <c r="B242" s="169"/>
      <c r="C242" s="169"/>
      <c r="D242" s="169"/>
      <c r="E242" s="169"/>
      <c r="F242" s="169"/>
      <c r="G242" s="169"/>
      <c r="H242" s="169"/>
      <c r="I242" s="169"/>
      <c r="J242" s="169"/>
      <c r="K242" s="170"/>
      <c r="L242" s="70"/>
    </row>
    <row r="243" spans="1:12" x14ac:dyDescent="0.3">
      <c r="A243" s="155" t="s">
        <v>126</v>
      </c>
      <c r="B243" s="157" t="s">
        <v>151</v>
      </c>
      <c r="C243" s="158" t="s">
        <v>152</v>
      </c>
      <c r="D243" s="159"/>
      <c r="E243" s="159"/>
      <c r="F243" s="159"/>
      <c r="G243" s="159"/>
      <c r="H243" s="159"/>
      <c r="I243" s="160"/>
      <c r="J243" s="164" t="s">
        <v>139</v>
      </c>
      <c r="K243" s="165"/>
      <c r="L243" s="19" t="s">
        <v>149</v>
      </c>
    </row>
    <row r="244" spans="1:12" x14ac:dyDescent="0.3">
      <c r="A244" s="156"/>
      <c r="B244" s="134"/>
      <c r="C244" s="161"/>
      <c r="D244" s="162"/>
      <c r="E244" s="162"/>
      <c r="F244" s="162"/>
      <c r="G244" s="162"/>
      <c r="H244" s="162"/>
      <c r="I244" s="163"/>
      <c r="J244" s="166">
        <f>K302+K306</f>
        <v>0</v>
      </c>
      <c r="K244" s="167"/>
      <c r="L244" s="69"/>
    </row>
    <row r="245" spans="1:12" ht="27.6" x14ac:dyDescent="0.3">
      <c r="A245" s="12" t="s">
        <v>119</v>
      </c>
      <c r="B245" s="152" t="s">
        <v>120</v>
      </c>
      <c r="C245" s="152"/>
      <c r="D245" s="152"/>
      <c r="E245" s="152"/>
      <c r="F245" s="152"/>
      <c r="G245" s="17" t="s">
        <v>125</v>
      </c>
      <c r="H245" s="13" t="s">
        <v>124</v>
      </c>
      <c r="I245" s="14" t="s">
        <v>123</v>
      </c>
      <c r="J245" s="14" t="s">
        <v>121</v>
      </c>
      <c r="K245" s="15" t="s">
        <v>122</v>
      </c>
    </row>
    <row r="246" spans="1:12" x14ac:dyDescent="0.3">
      <c r="A246" s="19">
        <v>237222</v>
      </c>
      <c r="B246" s="153" t="str">
        <f>VLOOKUP(A246,'CUSTOS UNITÁRIOS'!$A$2:$C$116,2,FALSE)</f>
        <v>AFASTADOR ARMAÇÃO SECUNDÁRIA 500MM</v>
      </c>
      <c r="C246" s="153"/>
      <c r="D246" s="153"/>
      <c r="E246" s="153"/>
      <c r="F246" s="153"/>
      <c r="G246" s="20">
        <v>1</v>
      </c>
      <c r="H246" s="21" t="s">
        <v>128</v>
      </c>
      <c r="I246" s="3">
        <f>VLOOKUP(A246,'CUSTOS UNITÁRIOS'!$A$2:$C$116,3,FALSE)</f>
        <v>0</v>
      </c>
      <c r="J246" s="22">
        <f>I246*G246</f>
        <v>0</v>
      </c>
      <c r="K246" s="22">
        <f>J246*$L$244</f>
        <v>0</v>
      </c>
    </row>
    <row r="247" spans="1:12" x14ac:dyDescent="0.3">
      <c r="A247" s="19">
        <v>237677</v>
      </c>
      <c r="B247" s="153" t="str">
        <f>VLOOKUP(A247,'CUSTOS UNITÁRIOS'!$A$2:$C$116,2,FALSE)</f>
        <v>ALÇA PREFORMADA ESTAI CABO AÇO 9,5MM</v>
      </c>
      <c r="C247" s="153"/>
      <c r="D247" s="153"/>
      <c r="E247" s="153"/>
      <c r="F247" s="153"/>
      <c r="G247" s="20">
        <v>2</v>
      </c>
      <c r="H247" s="21" t="s">
        <v>128</v>
      </c>
      <c r="I247" s="3">
        <f>VLOOKUP(A247,'CUSTOS UNITÁRIOS'!$A$2:$C$116,3,FALSE)</f>
        <v>0</v>
      </c>
      <c r="J247" s="22">
        <f t="shared" ref="J247:J273" si="15">I247*G247</f>
        <v>0</v>
      </c>
      <c r="K247" s="22">
        <f t="shared" ref="K247:K273" si="16">J247*$L$244</f>
        <v>0</v>
      </c>
    </row>
    <row r="248" spans="1:12" x14ac:dyDescent="0.3">
      <c r="A248" s="19">
        <v>327692</v>
      </c>
      <c r="B248" s="153" t="str">
        <f>VLOOKUP(A248,'CUSTOS UNITÁRIOS'!$A$2:$C$116,2,FALSE)</f>
        <v>BRAÇADEIRA PLÁSTICA CABO MULTIPLEXADO</v>
      </c>
      <c r="C248" s="153"/>
      <c r="D248" s="153"/>
      <c r="E248" s="153"/>
      <c r="F248" s="153"/>
      <c r="G248" s="20">
        <v>2</v>
      </c>
      <c r="H248" s="21" t="s">
        <v>128</v>
      </c>
      <c r="I248" s="3">
        <f>VLOOKUP(A248,'CUSTOS UNITÁRIOS'!$A$2:$C$116,3,FALSE)</f>
        <v>0</v>
      </c>
      <c r="J248" s="22">
        <f t="shared" si="15"/>
        <v>0</v>
      </c>
      <c r="K248" s="22">
        <f t="shared" si="16"/>
        <v>0</v>
      </c>
    </row>
    <row r="249" spans="1:12" x14ac:dyDescent="0.3">
      <c r="A249" s="19">
        <v>231712</v>
      </c>
      <c r="B249" s="153" t="str">
        <f>VLOOKUP(A249,'CUSTOS UNITÁRIOS'!$A$2:$C$116,2,FALSE)</f>
        <v>BRAÇO SUPORTE COM GRAMPO DE SUSPENSÃO ITEM 2</v>
      </c>
      <c r="C249" s="153"/>
      <c r="D249" s="153"/>
      <c r="E249" s="153"/>
      <c r="F249" s="153"/>
      <c r="G249" s="20">
        <v>1</v>
      </c>
      <c r="H249" s="21" t="s">
        <v>129</v>
      </c>
      <c r="I249" s="3">
        <f>VLOOKUP(A249,'CUSTOS UNITÁRIOS'!$A$2:$C$116,3,FALSE)</f>
        <v>0</v>
      </c>
      <c r="J249" s="22">
        <f t="shared" si="15"/>
        <v>0</v>
      </c>
      <c r="K249" s="22">
        <f t="shared" si="16"/>
        <v>0</v>
      </c>
    </row>
    <row r="250" spans="1:12" x14ac:dyDescent="0.3">
      <c r="A250" s="19">
        <v>357255</v>
      </c>
      <c r="B250" s="148" t="str">
        <f>VLOOKUP(A250,'CUSTOS UNITÁRIOS'!$A$2:$C$116,2,FALSE)</f>
        <v>BRAÇO TIPO J PARA RDP</v>
      </c>
      <c r="C250" s="148"/>
      <c r="D250" s="148"/>
      <c r="E250" s="148"/>
      <c r="F250" s="148"/>
      <c r="G250" s="20">
        <v>1</v>
      </c>
      <c r="H250" s="21" t="s">
        <v>128</v>
      </c>
      <c r="I250" s="3">
        <f>VLOOKUP(A250,'CUSTOS UNITÁRIOS'!$A$2:$C$116,3,FALSE)</f>
        <v>0</v>
      </c>
      <c r="J250" s="22">
        <f t="shared" si="15"/>
        <v>0</v>
      </c>
      <c r="K250" s="22">
        <f t="shared" si="16"/>
        <v>0</v>
      </c>
    </row>
    <row r="251" spans="1:12" x14ac:dyDescent="0.3">
      <c r="A251" s="19">
        <v>225623</v>
      </c>
      <c r="B251" s="148" t="str">
        <f>VLOOKUP(A251,'CUSTOS UNITÁRIOS'!$A$2:$C$116,2,FALSE)</f>
        <v>CABO AL 1X 16MM² 1KV</v>
      </c>
      <c r="C251" s="148"/>
      <c r="D251" s="148"/>
      <c r="E251" s="148"/>
      <c r="F251" s="148"/>
      <c r="G251" s="20">
        <v>3</v>
      </c>
      <c r="H251" s="21" t="s">
        <v>130</v>
      </c>
      <c r="I251" s="3">
        <f>VLOOKUP(A251,'CUSTOS UNITÁRIOS'!$A$2:$C$116,3,FALSE)</f>
        <v>0</v>
      </c>
      <c r="J251" s="22">
        <f t="shared" si="15"/>
        <v>0</v>
      </c>
      <c r="K251" s="22">
        <f t="shared" si="16"/>
        <v>0</v>
      </c>
    </row>
    <row r="252" spans="1:12" x14ac:dyDescent="0.3">
      <c r="A252" s="19">
        <v>231548</v>
      </c>
      <c r="B252" s="148" t="str">
        <f>VLOOKUP(A252,'CUSTOS UNITÁRIOS'!$A$2:$C$116,2,FALSE)</f>
        <v>CABO AL 1X 50MM² 15KV PROTEGIDO</v>
      </c>
      <c r="C252" s="148"/>
      <c r="D252" s="148"/>
      <c r="E252" s="148"/>
      <c r="F252" s="148"/>
      <c r="G252" s="20">
        <v>135</v>
      </c>
      <c r="H252" s="21" t="s">
        <v>130</v>
      </c>
      <c r="I252" s="3">
        <f>VLOOKUP(A252,'CUSTOS UNITÁRIOS'!$A$2:$C$116,3,FALSE)</f>
        <v>0</v>
      </c>
      <c r="J252" s="22">
        <f t="shared" si="15"/>
        <v>0</v>
      </c>
      <c r="K252" s="22">
        <f t="shared" si="16"/>
        <v>0</v>
      </c>
    </row>
    <row r="253" spans="1:12" x14ac:dyDescent="0.3">
      <c r="A253" s="19">
        <v>225664</v>
      </c>
      <c r="B253" s="148" t="str">
        <f>VLOOKUP(A253,'CUSTOS UNITÁRIOS'!$A$2:$C$116,2,FALSE)</f>
        <v>CABO AL 1X120MM² 1KV</v>
      </c>
      <c r="C253" s="148"/>
      <c r="D253" s="148"/>
      <c r="E253" s="148"/>
      <c r="F253" s="148"/>
      <c r="G253" s="20">
        <v>6</v>
      </c>
      <c r="H253" s="21" t="s">
        <v>130</v>
      </c>
      <c r="I253" s="3">
        <f>VLOOKUP(A253,'CUSTOS UNITÁRIOS'!$A$2:$C$116,3,FALSE)</f>
        <v>0</v>
      </c>
      <c r="J253" s="22">
        <f t="shared" si="15"/>
        <v>0</v>
      </c>
      <c r="K253" s="22">
        <f t="shared" si="16"/>
        <v>0</v>
      </c>
    </row>
    <row r="254" spans="1:12" x14ac:dyDescent="0.3">
      <c r="A254" s="19">
        <v>2964</v>
      </c>
      <c r="B254" s="148" t="str">
        <f>VLOOKUP(A254,'CUSTOS UNITÁRIOS'!$A$2:$C$116,2,FALSE)</f>
        <v>CABO DE AÇO HS 3/8P (9,5MM) 7FIOS</v>
      </c>
      <c r="C254" s="148"/>
      <c r="D254" s="148"/>
      <c r="E254" s="148"/>
      <c r="F254" s="148"/>
      <c r="G254" s="20">
        <v>18</v>
      </c>
      <c r="H254" s="21" t="s">
        <v>131</v>
      </c>
      <c r="I254" s="3">
        <f>VLOOKUP(A254,'CUSTOS UNITÁRIOS'!$A$2:$C$116,3,FALSE)</f>
        <v>0</v>
      </c>
      <c r="J254" s="22">
        <f t="shared" si="15"/>
        <v>0</v>
      </c>
      <c r="K254" s="22">
        <f t="shared" si="16"/>
        <v>0</v>
      </c>
    </row>
    <row r="255" spans="1:12" x14ac:dyDescent="0.3">
      <c r="A255" s="19">
        <v>2931</v>
      </c>
      <c r="B255" s="148" t="str">
        <f>VLOOKUP(A255,'CUSTOS UNITÁRIOS'!$A$2:$C$116,2,FALSE)</f>
        <v>CABO DE AÇO SM 1/4P (6,4MM) 7 FIOS</v>
      </c>
      <c r="C255" s="148"/>
      <c r="D255" s="148"/>
      <c r="E255" s="148"/>
      <c r="F255" s="148"/>
      <c r="G255" s="20">
        <v>4.5</v>
      </c>
      <c r="H255" s="21" t="s">
        <v>131</v>
      </c>
      <c r="I255" s="3">
        <f>VLOOKUP(A255,'CUSTOS UNITÁRIOS'!$A$2:$C$116,3,FALSE)</f>
        <v>0</v>
      </c>
      <c r="J255" s="22">
        <f t="shared" si="15"/>
        <v>0</v>
      </c>
      <c r="K255" s="22">
        <f t="shared" si="16"/>
        <v>0</v>
      </c>
    </row>
    <row r="256" spans="1:12" x14ac:dyDescent="0.3">
      <c r="A256" s="19">
        <v>226373</v>
      </c>
      <c r="B256" s="148" t="str">
        <f>VLOOKUP(A256,'CUSTOS UNITÁRIOS'!$A$2:$C$116,2,FALSE)</f>
        <v>CABO QUADRUPLEX CA 3X1X70+70 1KV</v>
      </c>
      <c r="C256" s="148"/>
      <c r="D256" s="148"/>
      <c r="E256" s="148"/>
      <c r="F256" s="148"/>
      <c r="G256" s="20">
        <v>44</v>
      </c>
      <c r="H256" s="21" t="s">
        <v>130</v>
      </c>
      <c r="I256" s="3">
        <f>VLOOKUP(A256,'CUSTOS UNITÁRIOS'!$A$2:$C$116,3,FALSE)</f>
        <v>0</v>
      </c>
      <c r="J256" s="22">
        <f t="shared" si="15"/>
        <v>0</v>
      </c>
      <c r="K256" s="22">
        <f t="shared" si="16"/>
        <v>0</v>
      </c>
    </row>
    <row r="257" spans="1:11" x14ac:dyDescent="0.3">
      <c r="A257" s="19">
        <v>270439</v>
      </c>
      <c r="B257" s="148" t="str">
        <f>VLOOKUP(A257,'CUSTOS UNITÁRIOS'!$A$2:$C$116,2,FALSE)</f>
        <v>CHAVE FUSÍVEL 15KV COM PORTA FUSÍVEL 100A 7,1KA</v>
      </c>
      <c r="C257" s="148"/>
      <c r="D257" s="148"/>
      <c r="E257" s="148"/>
      <c r="F257" s="148"/>
      <c r="G257" s="20">
        <v>3</v>
      </c>
      <c r="H257" s="21" t="s">
        <v>128</v>
      </c>
      <c r="I257" s="3">
        <f>VLOOKUP(A257,'CUSTOS UNITÁRIOS'!$A$2:$C$116,3,FALSE)</f>
        <v>0</v>
      </c>
      <c r="J257" s="22">
        <f t="shared" si="15"/>
        <v>0</v>
      </c>
      <c r="K257" s="22">
        <f t="shared" si="16"/>
        <v>0</v>
      </c>
    </row>
    <row r="258" spans="1:11" x14ac:dyDescent="0.3">
      <c r="A258" s="19">
        <v>236851</v>
      </c>
      <c r="B258" s="148" t="str">
        <f>VLOOKUP(A258,'CUSTOS UNITÁRIOS'!$A$2:$C$116,2,FALSE)</f>
        <v>CINTA DE AÇO D 190MM</v>
      </c>
      <c r="C258" s="148"/>
      <c r="D258" s="148"/>
      <c r="E258" s="148"/>
      <c r="F258" s="148"/>
      <c r="G258" s="20">
        <v>1</v>
      </c>
      <c r="H258" s="21" t="s">
        <v>128</v>
      </c>
      <c r="I258" s="3">
        <f>VLOOKUP(A258,'CUSTOS UNITÁRIOS'!$A$2:$C$116,3,FALSE)</f>
        <v>0</v>
      </c>
      <c r="J258" s="22">
        <f t="shared" si="15"/>
        <v>0</v>
      </c>
      <c r="K258" s="22">
        <f t="shared" si="16"/>
        <v>0</v>
      </c>
    </row>
    <row r="259" spans="1:11" x14ac:dyDescent="0.3">
      <c r="A259" s="19">
        <v>236877</v>
      </c>
      <c r="B259" s="148" t="str">
        <f>VLOOKUP(A259,'CUSTOS UNITÁRIOS'!$A$2:$C$116,2,FALSE)</f>
        <v>CINTA DE AÇO D 210MM</v>
      </c>
      <c r="C259" s="148"/>
      <c r="D259" s="148"/>
      <c r="E259" s="148"/>
      <c r="F259" s="148"/>
      <c r="G259" s="20">
        <v>1</v>
      </c>
      <c r="H259" s="21" t="s">
        <v>128</v>
      </c>
      <c r="I259" s="3">
        <f>VLOOKUP(A259,'CUSTOS UNITÁRIOS'!$A$2:$C$116,3,FALSE)</f>
        <v>0</v>
      </c>
      <c r="J259" s="22">
        <f t="shared" si="15"/>
        <v>0</v>
      </c>
      <c r="K259" s="22">
        <f t="shared" si="16"/>
        <v>0</v>
      </c>
    </row>
    <row r="260" spans="1:11" x14ac:dyDescent="0.3">
      <c r="A260" s="19">
        <v>236885</v>
      </c>
      <c r="B260" s="148" t="str">
        <f>VLOOKUP(A260,'CUSTOS UNITÁRIOS'!$A$2:$C$116,2,FALSE)</f>
        <v>CINTA DE AÇO D 220MM</v>
      </c>
      <c r="C260" s="148"/>
      <c r="D260" s="148"/>
      <c r="E260" s="148"/>
      <c r="F260" s="148"/>
      <c r="G260" s="20">
        <v>1</v>
      </c>
      <c r="H260" s="21" t="s">
        <v>128</v>
      </c>
      <c r="I260" s="3">
        <f>VLOOKUP(A260,'CUSTOS UNITÁRIOS'!$A$2:$C$116,3,FALSE)</f>
        <v>0</v>
      </c>
      <c r="J260" s="22">
        <f t="shared" si="15"/>
        <v>0</v>
      </c>
      <c r="K260" s="22">
        <f t="shared" si="16"/>
        <v>0</v>
      </c>
    </row>
    <row r="261" spans="1:11" x14ac:dyDescent="0.3">
      <c r="A261" s="19">
        <v>236893</v>
      </c>
      <c r="B261" s="148" t="str">
        <f>VLOOKUP(A261,'CUSTOS UNITÁRIOS'!$A$2:$C$116,2,FALSE)</f>
        <v>CINTA DE AÇO D 230MM</v>
      </c>
      <c r="C261" s="148"/>
      <c r="D261" s="148"/>
      <c r="E261" s="148"/>
      <c r="F261" s="148"/>
      <c r="G261" s="20">
        <v>1</v>
      </c>
      <c r="H261" s="21" t="s">
        <v>128</v>
      </c>
      <c r="I261" s="3">
        <f>VLOOKUP(A261,'CUSTOS UNITÁRIOS'!$A$2:$C$116,3,FALSE)</f>
        <v>0</v>
      </c>
      <c r="J261" s="22">
        <f t="shared" si="15"/>
        <v>0</v>
      </c>
      <c r="K261" s="22">
        <f t="shared" si="16"/>
        <v>0</v>
      </c>
    </row>
    <row r="262" spans="1:11" x14ac:dyDescent="0.3">
      <c r="A262" s="19">
        <v>236901</v>
      </c>
      <c r="B262" s="148" t="str">
        <f>VLOOKUP(A262,'CUSTOS UNITÁRIOS'!$A$2:$C$116,2,FALSE)</f>
        <v>CINTA DE AÇO D 240MM</v>
      </c>
      <c r="C262" s="148"/>
      <c r="D262" s="148"/>
      <c r="E262" s="148"/>
      <c r="F262" s="148"/>
      <c r="G262" s="20">
        <v>1</v>
      </c>
      <c r="H262" s="21" t="s">
        <v>128</v>
      </c>
      <c r="I262" s="3">
        <f>VLOOKUP(A262,'CUSTOS UNITÁRIOS'!$A$2:$C$116,3,FALSE)</f>
        <v>0</v>
      </c>
      <c r="J262" s="22">
        <f t="shared" si="15"/>
        <v>0</v>
      </c>
      <c r="K262" s="22">
        <f t="shared" si="16"/>
        <v>0</v>
      </c>
    </row>
    <row r="263" spans="1:11" x14ac:dyDescent="0.3">
      <c r="A263" s="19">
        <v>375056</v>
      </c>
      <c r="B263" s="148" t="str">
        <f>VLOOKUP(A263,'CUSTOS UNITÁRIOS'!$A$2:$C$116,2,FALSE)</f>
        <v>COBERTURA PROTETORA P/ BCH BT TRANSFORMADOR ITEM 2</v>
      </c>
      <c r="C263" s="148"/>
      <c r="D263" s="148"/>
      <c r="E263" s="148"/>
      <c r="F263" s="148"/>
      <c r="G263" s="20">
        <v>4</v>
      </c>
      <c r="H263" s="21" t="s">
        <v>128</v>
      </c>
      <c r="I263" s="3">
        <f>VLOOKUP(A263,'CUSTOS UNITÁRIOS'!$A$2:$C$116,3,FALSE)</f>
        <v>0</v>
      </c>
      <c r="J263" s="22">
        <f t="shared" si="15"/>
        <v>0</v>
      </c>
      <c r="K263" s="22">
        <f t="shared" si="16"/>
        <v>0</v>
      </c>
    </row>
    <row r="264" spans="1:11" x14ac:dyDescent="0.3">
      <c r="A264" s="19">
        <v>39586</v>
      </c>
      <c r="B264" s="148" t="str">
        <f>VLOOKUP(A264,'CUSTOS UNITÁRIOS'!$A$2:$C$116,2,FALSE)</f>
        <v>COBERTURA PROTETORA PARA BUCHA DE EQUIPAMENTO</v>
      </c>
      <c r="C264" s="148"/>
      <c r="D264" s="148"/>
      <c r="E264" s="148"/>
      <c r="F264" s="148"/>
      <c r="G264" s="20">
        <v>3</v>
      </c>
      <c r="H264" s="21" t="s">
        <v>128</v>
      </c>
      <c r="I264" s="3">
        <f>VLOOKUP(A264,'CUSTOS UNITÁRIOS'!$A$2:$C$116,3,FALSE)</f>
        <v>0</v>
      </c>
      <c r="J264" s="22">
        <f t="shared" si="15"/>
        <v>0</v>
      </c>
      <c r="K264" s="22">
        <f t="shared" si="16"/>
        <v>0</v>
      </c>
    </row>
    <row r="265" spans="1:11" x14ac:dyDescent="0.3">
      <c r="A265" s="19">
        <v>378809</v>
      </c>
      <c r="B265" s="148" t="str">
        <f>VLOOKUP(A265,'CUSTOS UNITÁRIOS'!$A$2:$C$116,2,FALSE)</f>
        <v>CONECTOR TERMINAL P/ BUCHA,50 MM²,RETO,COMPRESSÃO</v>
      </c>
      <c r="C265" s="148"/>
      <c r="D265" s="148"/>
      <c r="E265" s="148"/>
      <c r="F265" s="148"/>
      <c r="G265" s="20">
        <v>6</v>
      </c>
      <c r="H265" s="21" t="s">
        <v>128</v>
      </c>
      <c r="I265" s="3">
        <f>VLOOKUP(A265,'CUSTOS UNITÁRIOS'!$A$2:$C$116,3,FALSE)</f>
        <v>0</v>
      </c>
      <c r="J265" s="22">
        <f t="shared" si="15"/>
        <v>0</v>
      </c>
      <c r="K265" s="22">
        <f t="shared" si="16"/>
        <v>0</v>
      </c>
    </row>
    <row r="266" spans="1:11" x14ac:dyDescent="0.3">
      <c r="A266" s="19">
        <v>327767</v>
      </c>
      <c r="B266" s="148" t="str">
        <f>VLOOKUP(A266,'CUSTOS UNITÁRIOS'!$A$2:$C$116,2,FALSE)</f>
        <v>CONETOR DE PERFURAÇÃO 70-240MM²/70-120MM²</v>
      </c>
      <c r="C266" s="148"/>
      <c r="D266" s="148"/>
      <c r="E266" s="148"/>
      <c r="F266" s="148"/>
      <c r="G266" s="20">
        <v>3</v>
      </c>
      <c r="H266" s="21" t="s">
        <v>128</v>
      </c>
      <c r="I266" s="3">
        <f>VLOOKUP(A266,'CUSTOS UNITÁRIOS'!$A$2:$C$116,3,FALSE)</f>
        <v>0</v>
      </c>
      <c r="J266" s="22">
        <f t="shared" si="15"/>
        <v>0</v>
      </c>
      <c r="K266" s="22">
        <f t="shared" si="16"/>
        <v>0</v>
      </c>
    </row>
    <row r="267" spans="1:11" x14ac:dyDescent="0.3">
      <c r="A267" s="19">
        <v>227769</v>
      </c>
      <c r="B267" s="148" t="str">
        <f>VLOOKUP(A267,'CUSTOS UNITÁRIOS'!$A$2:$C$116,2,FALSE)</f>
        <v>CONETOR FORMATO H ITEM 1 CAA 13-34MM² / 13-34MM²</v>
      </c>
      <c r="C267" s="148"/>
      <c r="D267" s="148"/>
      <c r="E267" s="148"/>
      <c r="F267" s="148"/>
      <c r="G267" s="20">
        <v>1</v>
      </c>
      <c r="H267" s="21" t="s">
        <v>128</v>
      </c>
      <c r="I267" s="3">
        <f>VLOOKUP(A267,'CUSTOS UNITÁRIOS'!$A$2:$C$116,3,FALSE)</f>
        <v>0</v>
      </c>
      <c r="J267" s="22">
        <f t="shared" si="15"/>
        <v>0</v>
      </c>
      <c r="K267" s="22">
        <f t="shared" si="16"/>
        <v>0</v>
      </c>
    </row>
    <row r="268" spans="1:11" x14ac:dyDescent="0.3">
      <c r="A268" s="19">
        <v>227777</v>
      </c>
      <c r="B268" s="148" t="str">
        <f>VLOOKUP(A268,'CUSTOS UNITÁRIOS'!$A$2:$C$116,2,FALSE)</f>
        <v>CONETOR FORMATO H ITEM 2 CAA 27-54MM² / 13-34MM²</v>
      </c>
      <c r="C268" s="148"/>
      <c r="D268" s="148"/>
      <c r="E268" s="148"/>
      <c r="F268" s="148"/>
      <c r="G268" s="20">
        <v>2</v>
      </c>
      <c r="H268" s="21" t="s">
        <v>128</v>
      </c>
      <c r="I268" s="3">
        <f>VLOOKUP(A268,'CUSTOS UNITÁRIOS'!$A$2:$C$116,3,FALSE)</f>
        <v>0</v>
      </c>
      <c r="J268" s="22">
        <f t="shared" si="15"/>
        <v>0</v>
      </c>
      <c r="K268" s="22">
        <f t="shared" si="16"/>
        <v>0</v>
      </c>
    </row>
    <row r="269" spans="1:11" x14ac:dyDescent="0.3">
      <c r="A269" s="19">
        <v>227793</v>
      </c>
      <c r="B269" s="148" t="str">
        <f>VLOOKUP(A269,'CUSTOS UNITÁRIOS'!$A$2:$C$116,2,FALSE)</f>
        <v>CONETOR FORMATO H ITEM 4 CAA 85-107MM² / 42-67MM²</v>
      </c>
      <c r="C269" s="148"/>
      <c r="D269" s="148"/>
      <c r="E269" s="148"/>
      <c r="F269" s="148"/>
      <c r="G269" s="20">
        <v>1</v>
      </c>
      <c r="H269" s="21" t="s">
        <v>128</v>
      </c>
      <c r="I269" s="3">
        <f>VLOOKUP(A269,'CUSTOS UNITÁRIOS'!$A$2:$C$116,3,FALSE)</f>
        <v>0</v>
      </c>
      <c r="J269" s="22">
        <f t="shared" si="15"/>
        <v>0</v>
      </c>
      <c r="K269" s="22">
        <f t="shared" si="16"/>
        <v>0</v>
      </c>
    </row>
    <row r="270" spans="1:11" x14ac:dyDescent="0.3">
      <c r="A270" s="19">
        <v>377357</v>
      </c>
      <c r="B270" s="148" t="str">
        <f>VLOOKUP(A270,'CUSTOS UNITÁRIOS'!$A$2:$C$116,2,FALSE)</f>
        <v>CONETOR TERMINAL ATERRAMENTO TEMPORÁRIO DE CHAVE</v>
      </c>
      <c r="C270" s="148"/>
      <c r="D270" s="148"/>
      <c r="E270" s="148"/>
      <c r="F270" s="148"/>
      <c r="G270" s="20">
        <v>3</v>
      </c>
      <c r="H270" s="21" t="s">
        <v>128</v>
      </c>
      <c r="I270" s="3">
        <f>VLOOKUP(A270,'CUSTOS UNITÁRIOS'!$A$2:$C$116,3,FALSE)</f>
        <v>0</v>
      </c>
      <c r="J270" s="22">
        <f t="shared" si="15"/>
        <v>0</v>
      </c>
      <c r="K270" s="22">
        <f t="shared" si="16"/>
        <v>0</v>
      </c>
    </row>
    <row r="271" spans="1:11" x14ac:dyDescent="0.3">
      <c r="A271" s="19">
        <v>227074</v>
      </c>
      <c r="B271" s="148" t="str">
        <f>VLOOKUP(A271,'CUSTOS UNITÁRIOS'!$A$2:$C$116,2,FALSE)</f>
        <v>CONETOR TERMINAL COMP CA/CAA 107MM²/120MM² COMPACT</v>
      </c>
      <c r="C271" s="148"/>
      <c r="D271" s="148"/>
      <c r="E271" s="148"/>
      <c r="F271" s="148"/>
      <c r="G271" s="20">
        <v>4</v>
      </c>
      <c r="H271" s="21" t="s">
        <v>128</v>
      </c>
      <c r="I271" s="3">
        <f>VLOOKUP(A271,'CUSTOS UNITÁRIOS'!$A$2:$C$116,3,FALSE)</f>
        <v>0</v>
      </c>
      <c r="J271" s="22">
        <f t="shared" si="15"/>
        <v>0</v>
      </c>
      <c r="K271" s="22">
        <f t="shared" si="16"/>
        <v>0</v>
      </c>
    </row>
    <row r="272" spans="1:11" x14ac:dyDescent="0.3">
      <c r="A272" s="19">
        <v>338731</v>
      </c>
      <c r="B272" s="148" t="str">
        <f>VLOOKUP(A272,'CUSTOS UNITÁRIOS'!$A$2:$C$116,2,FALSE)</f>
        <v>CONETOR TERMINAL COMPRESSÃO 16MM²</v>
      </c>
      <c r="C272" s="148"/>
      <c r="D272" s="148"/>
      <c r="E272" s="148"/>
      <c r="F272" s="148"/>
      <c r="G272" s="20">
        <v>3</v>
      </c>
      <c r="H272" s="21" t="s">
        <v>128</v>
      </c>
      <c r="I272" s="3">
        <f>VLOOKUP(A272,'CUSTOS UNITÁRIOS'!$A$2:$C$116,3,FALSE)</f>
        <v>0</v>
      </c>
      <c r="J272" s="22">
        <f t="shared" si="15"/>
        <v>0</v>
      </c>
      <c r="K272" s="22">
        <f t="shared" si="16"/>
        <v>0</v>
      </c>
    </row>
    <row r="273" spans="1:11" ht="15" thickBot="1" x14ac:dyDescent="0.35">
      <c r="A273" s="19">
        <v>231886</v>
      </c>
      <c r="B273" s="148" t="str">
        <f>VLOOKUP(A273,'CUSTOS UNITÁRIOS'!$A$2:$C$116,2,FALSE)</f>
        <v>CONETOR TERMINAL COMPRESSÃO 1F 50MM²</v>
      </c>
      <c r="C273" s="148"/>
      <c r="D273" s="148"/>
      <c r="E273" s="148"/>
      <c r="F273" s="148"/>
      <c r="G273" s="20">
        <v>3</v>
      </c>
      <c r="H273" s="21" t="s">
        <v>128</v>
      </c>
      <c r="I273" s="3">
        <f>VLOOKUP(A273,'CUSTOS UNITÁRIOS'!$A$2:$C$116,3,FALSE)</f>
        <v>0</v>
      </c>
      <c r="J273" s="22">
        <f t="shared" si="15"/>
        <v>0</v>
      </c>
      <c r="K273" s="22">
        <f t="shared" si="16"/>
        <v>0</v>
      </c>
    </row>
    <row r="274" spans="1:11" ht="15" customHeight="1" x14ac:dyDescent="0.3">
      <c r="A274" s="121" t="s">
        <v>344</v>
      </c>
      <c r="B274" s="105"/>
      <c r="C274" s="105"/>
      <c r="D274" s="105"/>
      <c r="E274" s="105"/>
      <c r="F274" s="105"/>
      <c r="G274" s="106"/>
      <c r="H274" s="8"/>
      <c r="I274" s="8"/>
    </row>
    <row r="275" spans="1:11" x14ac:dyDescent="0.3">
      <c r="A275" s="107"/>
      <c r="B275" s="108"/>
      <c r="C275" s="108"/>
      <c r="D275" s="108"/>
      <c r="E275" s="108"/>
      <c r="F275" s="108"/>
      <c r="G275" s="109"/>
      <c r="H275" s="8"/>
      <c r="I275" s="8"/>
    </row>
    <row r="276" spans="1:11" ht="15" thickBot="1" x14ac:dyDescent="0.35">
      <c r="A276" s="110"/>
      <c r="B276" s="111"/>
      <c r="C276" s="111"/>
      <c r="D276" s="111"/>
      <c r="E276" s="111"/>
      <c r="F276" s="111"/>
      <c r="G276" s="112"/>
      <c r="H276" s="9"/>
      <c r="I276" s="9"/>
      <c r="J276" s="6"/>
      <c r="K276" s="6"/>
    </row>
    <row r="277" spans="1:11" ht="15" thickBot="1" x14ac:dyDescent="0.35">
      <c r="A277" s="5"/>
      <c r="B277" s="5"/>
      <c r="C277" s="5"/>
      <c r="D277" s="5"/>
      <c r="E277" s="5"/>
      <c r="F277" s="5"/>
      <c r="G277" s="16"/>
      <c r="H277" s="10"/>
      <c r="I277" s="10"/>
    </row>
    <row r="278" spans="1:11" ht="15" thickBot="1" x14ac:dyDescent="0.35">
      <c r="A278" s="113"/>
      <c r="B278" s="114"/>
      <c r="C278" s="114"/>
      <c r="D278" s="114"/>
      <c r="E278" s="31"/>
      <c r="F278" s="114"/>
      <c r="G278" s="114"/>
      <c r="H278" s="32"/>
      <c r="I278" s="115"/>
      <c r="J278" s="115"/>
      <c r="K278" s="116"/>
    </row>
    <row r="279" spans="1:11" ht="16.2" thickBot="1" x14ac:dyDescent="0.35">
      <c r="A279" s="27"/>
      <c r="B279" s="28"/>
      <c r="C279" s="28"/>
      <c r="D279" s="28"/>
      <c r="E279" s="29"/>
      <c r="F279" s="5"/>
      <c r="G279" s="30"/>
      <c r="H279" s="10"/>
      <c r="I279" s="10"/>
      <c r="J279" s="5"/>
      <c r="K279" s="5"/>
    </row>
    <row r="280" spans="1:11" ht="15" thickBot="1" x14ac:dyDescent="0.35">
      <c r="A280" s="149"/>
      <c r="B280" s="150"/>
      <c r="C280" s="150"/>
      <c r="D280" s="150"/>
      <c r="E280" s="150"/>
      <c r="F280" s="150"/>
      <c r="G280" s="150"/>
      <c r="H280" s="150"/>
      <c r="I280" s="150"/>
      <c r="J280" s="150"/>
      <c r="K280" s="151"/>
    </row>
    <row r="281" spans="1:11" ht="15" thickBot="1" x14ac:dyDescent="0.35">
      <c r="A281" s="168"/>
      <c r="B281" s="169"/>
      <c r="C281" s="169"/>
      <c r="D281" s="169"/>
      <c r="E281" s="169"/>
      <c r="F281" s="169"/>
      <c r="G281" s="169"/>
      <c r="H281" s="169"/>
      <c r="I281" s="169"/>
      <c r="J281" s="169"/>
      <c r="K281" s="170"/>
    </row>
    <row r="282" spans="1:11" x14ac:dyDescent="0.3">
      <c r="A282" s="155" t="s">
        <v>126</v>
      </c>
      <c r="B282" s="157" t="s">
        <v>245</v>
      </c>
      <c r="C282" s="158" t="s">
        <v>147</v>
      </c>
      <c r="D282" s="159"/>
      <c r="E282" s="159"/>
      <c r="F282" s="159"/>
      <c r="G282" s="159"/>
      <c r="H282" s="159"/>
      <c r="I282" s="160"/>
      <c r="J282" s="158"/>
      <c r="K282" s="173"/>
    </row>
    <row r="283" spans="1:11" x14ac:dyDescent="0.3">
      <c r="A283" s="156"/>
      <c r="B283" s="134"/>
      <c r="C283" s="161"/>
      <c r="D283" s="162"/>
      <c r="E283" s="162"/>
      <c r="F283" s="162"/>
      <c r="G283" s="162"/>
      <c r="H283" s="162"/>
      <c r="I283" s="163"/>
      <c r="J283" s="161"/>
      <c r="K283" s="174"/>
    </row>
    <row r="284" spans="1:11" ht="27.6" x14ac:dyDescent="0.3">
      <c r="A284" s="12" t="s">
        <v>119</v>
      </c>
      <c r="B284" s="152" t="s">
        <v>120</v>
      </c>
      <c r="C284" s="152"/>
      <c r="D284" s="152"/>
      <c r="E284" s="152"/>
      <c r="F284" s="152"/>
      <c r="G284" s="17" t="s">
        <v>125</v>
      </c>
      <c r="H284" s="13" t="s">
        <v>124</v>
      </c>
      <c r="I284" s="14" t="s">
        <v>123</v>
      </c>
      <c r="J284" s="14" t="s">
        <v>121</v>
      </c>
      <c r="K284" s="15" t="s">
        <v>122</v>
      </c>
    </row>
    <row r="285" spans="1:11" x14ac:dyDescent="0.3">
      <c r="A285" s="19">
        <v>227389</v>
      </c>
      <c r="B285" s="153" t="str">
        <f>VLOOKUP(A285,'CUSTOS UNITÁRIOS'!$A$2:$C$116,2,FALSE)</f>
        <v>CONETOR TERMINAL COMPRESSÃO 1F AÇO 6,4MM / 21MM²</v>
      </c>
      <c r="C285" s="153"/>
      <c r="D285" s="153"/>
      <c r="E285" s="153"/>
      <c r="F285" s="153"/>
      <c r="G285" s="20">
        <v>7</v>
      </c>
      <c r="H285" s="21" t="s">
        <v>128</v>
      </c>
      <c r="I285" s="3">
        <f>VLOOKUP(A285,'CUSTOS UNITÁRIOS'!$A$2:$C$116,3,FALSE)</f>
        <v>0</v>
      </c>
      <c r="J285" s="22">
        <f>I285*G285</f>
        <v>0</v>
      </c>
      <c r="K285" s="22">
        <f>J285*$L$244</f>
        <v>0</v>
      </c>
    </row>
    <row r="286" spans="1:11" x14ac:dyDescent="0.3">
      <c r="A286" s="19">
        <v>271403</v>
      </c>
      <c r="B286" s="153" t="str">
        <f>VLOOKUP(A286,'CUSTOS UNITÁRIOS'!$A$2:$C$116,2,FALSE)</f>
        <v>ELO FUSÍVEL BOTÃO 500MM 5H</v>
      </c>
      <c r="C286" s="153"/>
      <c r="D286" s="153"/>
      <c r="E286" s="153"/>
      <c r="F286" s="153"/>
      <c r="G286" s="20">
        <v>3</v>
      </c>
      <c r="H286" s="21" t="s">
        <v>128</v>
      </c>
      <c r="I286" s="3">
        <f>VLOOKUP(A286,'CUSTOS UNITÁRIOS'!$A$2:$C$116,3,FALSE)</f>
        <v>0</v>
      </c>
      <c r="J286" s="22">
        <f t="shared" ref="J286:J301" si="17">I286*G286</f>
        <v>0</v>
      </c>
      <c r="K286" s="22">
        <f t="shared" ref="K286:K301" si="18">J286*$L$244</f>
        <v>0</v>
      </c>
    </row>
    <row r="287" spans="1:11" x14ac:dyDescent="0.3">
      <c r="A287" s="19">
        <v>231662</v>
      </c>
      <c r="B287" s="153" t="str">
        <f>VLOOKUP(A287,'CUSTOS UNITÁRIOS'!$A$2:$C$116,2,FALSE)</f>
        <v>ESPAÇADOR LOSANGULAR 50-150MM² 15KV</v>
      </c>
      <c r="C287" s="153"/>
      <c r="D287" s="153"/>
      <c r="E287" s="153"/>
      <c r="F287" s="153"/>
      <c r="G287" s="20">
        <v>3</v>
      </c>
      <c r="H287" s="21" t="s">
        <v>129</v>
      </c>
      <c r="I287" s="3">
        <f>VLOOKUP(A287,'CUSTOS UNITÁRIOS'!$A$2:$C$116,3,FALSE)</f>
        <v>0</v>
      </c>
      <c r="J287" s="22">
        <f t="shared" si="17"/>
        <v>0</v>
      </c>
      <c r="K287" s="22">
        <f t="shared" si="18"/>
        <v>0</v>
      </c>
    </row>
    <row r="288" spans="1:11" x14ac:dyDescent="0.3">
      <c r="A288" s="19">
        <v>222539</v>
      </c>
      <c r="B288" s="153" t="str">
        <f>VLOOKUP(A288,'CUSTOS UNITÁRIOS'!$A$2:$C$116,2,FALSE)</f>
        <v>HASTE ATERRAMENTO 2400MM</v>
      </c>
      <c r="C288" s="153"/>
      <c r="D288" s="153"/>
      <c r="E288" s="153"/>
      <c r="F288" s="153"/>
      <c r="G288" s="20">
        <v>3</v>
      </c>
      <c r="H288" s="21" t="s">
        <v>128</v>
      </c>
      <c r="I288" s="3">
        <f>VLOOKUP(A288,'CUSTOS UNITÁRIOS'!$A$2:$C$116,3,FALSE)</f>
        <v>0</v>
      </c>
      <c r="J288" s="22">
        <f t="shared" si="17"/>
        <v>0</v>
      </c>
      <c r="K288" s="22">
        <f t="shared" si="18"/>
        <v>0</v>
      </c>
    </row>
    <row r="289" spans="1:11" x14ac:dyDescent="0.3">
      <c r="A289" s="19">
        <v>219642</v>
      </c>
      <c r="B289" s="148" t="str">
        <f>VLOOKUP(A289,'CUSTOS UNITÁRIOS'!$A$2:$C$116,2,FALSE)</f>
        <v>ISOLADOR DE PINO POLIMÉRICO 15 KV</v>
      </c>
      <c r="C289" s="148"/>
      <c r="D289" s="148"/>
      <c r="E289" s="148"/>
      <c r="F289" s="148"/>
      <c r="G289" s="20">
        <v>3</v>
      </c>
      <c r="H289" s="21" t="s">
        <v>128</v>
      </c>
      <c r="I289" s="3">
        <f>VLOOKUP(A289,'CUSTOS UNITÁRIOS'!$A$2:$C$116,3,FALSE)</f>
        <v>0</v>
      </c>
      <c r="J289" s="22">
        <f t="shared" si="17"/>
        <v>0</v>
      </c>
      <c r="K289" s="22">
        <f t="shared" si="18"/>
        <v>0</v>
      </c>
    </row>
    <row r="290" spans="1:11" x14ac:dyDescent="0.3">
      <c r="A290" s="19">
        <v>237289</v>
      </c>
      <c r="B290" s="148" t="str">
        <f>VLOOKUP(A290,'CUSTOS UNITÁRIOS'!$A$2:$C$116,2,FALSE)</f>
        <v>OLHAL PARA PARAFUSO 50KN</v>
      </c>
      <c r="C290" s="148"/>
      <c r="D290" s="148"/>
      <c r="E290" s="148"/>
      <c r="F290" s="148"/>
      <c r="G290" s="20">
        <v>2</v>
      </c>
      <c r="H290" s="21" t="s">
        <v>128</v>
      </c>
      <c r="I290" s="3">
        <f>VLOOKUP(A290,'CUSTOS UNITÁRIOS'!$A$2:$C$116,3,FALSE)</f>
        <v>0</v>
      </c>
      <c r="J290" s="22">
        <f t="shared" si="17"/>
        <v>0</v>
      </c>
      <c r="K290" s="22">
        <f t="shared" si="18"/>
        <v>0</v>
      </c>
    </row>
    <row r="291" spans="1:11" x14ac:dyDescent="0.3">
      <c r="A291" s="19">
        <v>66878</v>
      </c>
      <c r="B291" s="148" t="str">
        <f>VLOOKUP(A291,'CUSTOS UNITÁRIOS'!$A$2:$C$116,2,FALSE)</f>
        <v>PARAFUSO CABEÇA ABAULADA M16X 45MM</v>
      </c>
      <c r="C291" s="148"/>
      <c r="D291" s="148"/>
      <c r="E291" s="148"/>
      <c r="F291" s="148"/>
      <c r="G291" s="20">
        <v>8</v>
      </c>
      <c r="H291" s="21" t="s">
        <v>128</v>
      </c>
      <c r="I291" s="3">
        <f>VLOOKUP(A291,'CUSTOS UNITÁRIOS'!$A$2:$C$116,3,FALSE)</f>
        <v>0</v>
      </c>
      <c r="J291" s="22">
        <f t="shared" si="17"/>
        <v>0</v>
      </c>
      <c r="K291" s="22">
        <f t="shared" si="18"/>
        <v>0</v>
      </c>
    </row>
    <row r="292" spans="1:11" x14ac:dyDescent="0.3">
      <c r="A292" s="19">
        <v>66886</v>
      </c>
      <c r="B292" s="148" t="str">
        <f>VLOOKUP(A292,'CUSTOS UNITÁRIOS'!$A$2:$C$116,2,FALSE)</f>
        <v>PARAFUSO CABEÇA ABAULADA M16X 70MM</v>
      </c>
      <c r="C292" s="148"/>
      <c r="D292" s="148"/>
      <c r="E292" s="148"/>
      <c r="F292" s="148"/>
      <c r="G292" s="20">
        <v>17</v>
      </c>
      <c r="H292" s="21" t="s">
        <v>128</v>
      </c>
      <c r="I292" s="3">
        <f>VLOOKUP(A292,'CUSTOS UNITÁRIOS'!$A$2:$C$116,3,FALSE)</f>
        <v>0</v>
      </c>
      <c r="J292" s="22">
        <f t="shared" si="17"/>
        <v>0</v>
      </c>
      <c r="K292" s="22">
        <f t="shared" si="18"/>
        <v>0</v>
      </c>
    </row>
    <row r="293" spans="1:11" x14ac:dyDescent="0.3">
      <c r="A293" s="19">
        <v>75036</v>
      </c>
      <c r="B293" s="148" t="str">
        <f>VLOOKUP(A293,'CUSTOS UNITÁRIOS'!$A$2:$C$116,2,FALSE)</f>
        <v>PARAFUSO CABEÇA SEXTAVADA M12X 40MM</v>
      </c>
      <c r="C293" s="148"/>
      <c r="D293" s="148"/>
      <c r="E293" s="148"/>
      <c r="F293" s="148"/>
      <c r="G293" s="20">
        <v>8</v>
      </c>
      <c r="H293" s="21" t="s">
        <v>128</v>
      </c>
      <c r="I293" s="3">
        <f>VLOOKUP(A293,'CUSTOS UNITÁRIOS'!$A$2:$C$116,3,FALSE)</f>
        <v>0</v>
      </c>
      <c r="J293" s="22">
        <f t="shared" si="17"/>
        <v>0</v>
      </c>
      <c r="K293" s="22">
        <f t="shared" si="18"/>
        <v>0</v>
      </c>
    </row>
    <row r="294" spans="1:11" x14ac:dyDescent="0.3">
      <c r="A294" s="19">
        <v>289058</v>
      </c>
      <c r="B294" s="148" t="str">
        <f>VLOOKUP(A294,'CUSTOS UNITÁRIOS'!$A$2:$C$116,2,FALSE)</f>
        <v>PÁRA-RAIOS 12KV 10KA ZNO</v>
      </c>
      <c r="C294" s="148"/>
      <c r="D294" s="148"/>
      <c r="E294" s="148"/>
      <c r="F294" s="148"/>
      <c r="G294" s="20">
        <v>3</v>
      </c>
      <c r="H294" s="21" t="s">
        <v>128</v>
      </c>
      <c r="I294" s="3">
        <f>VLOOKUP(A294,'CUSTOS UNITÁRIOS'!$A$2:$C$116,3,FALSE)</f>
        <v>0</v>
      </c>
      <c r="J294" s="22">
        <f t="shared" si="17"/>
        <v>0</v>
      </c>
      <c r="K294" s="22">
        <f t="shared" si="18"/>
        <v>0</v>
      </c>
    </row>
    <row r="295" spans="1:11" x14ac:dyDescent="0.3">
      <c r="A295" s="19">
        <v>293357</v>
      </c>
      <c r="B295" s="148" t="str">
        <f>VLOOKUP(A295,'CUSTOS UNITÁRIOS'!$A$2:$C$116,2,FALSE)</f>
        <v>PÁRA-RAIOS REDE SECUNDÁRIA ISOLADA 280V 10KA</v>
      </c>
      <c r="C295" s="148"/>
      <c r="D295" s="148"/>
      <c r="E295" s="148"/>
      <c r="F295" s="148"/>
      <c r="G295" s="20">
        <v>3</v>
      </c>
      <c r="H295" s="21" t="s">
        <v>128</v>
      </c>
      <c r="I295" s="3">
        <f>VLOOKUP(A295,'CUSTOS UNITÁRIOS'!$A$2:$C$116,3,FALSE)</f>
        <v>0</v>
      </c>
      <c r="J295" s="22">
        <f t="shared" si="17"/>
        <v>0</v>
      </c>
      <c r="K295" s="22">
        <f t="shared" si="18"/>
        <v>0</v>
      </c>
    </row>
    <row r="296" spans="1:11" x14ac:dyDescent="0.3">
      <c r="A296" s="19">
        <v>236265</v>
      </c>
      <c r="B296" s="148" t="str">
        <f>VLOOKUP(A296,'CUSTOS UNITÁRIOS'!$A$2:$C$116,2,FALSE)</f>
        <v>PINO PARA ISOLADOR POLIMÉRICO - BRAÇO TIPO C</v>
      </c>
      <c r="C296" s="148"/>
      <c r="D296" s="148"/>
      <c r="E296" s="148"/>
      <c r="F296" s="148"/>
      <c r="G296" s="20">
        <v>3</v>
      </c>
      <c r="H296" s="21" t="s">
        <v>128</v>
      </c>
      <c r="I296" s="3">
        <f>VLOOKUP(A296,'CUSTOS UNITÁRIOS'!$A$2:$C$116,3,FALSE)</f>
        <v>0</v>
      </c>
      <c r="J296" s="22">
        <f t="shared" si="17"/>
        <v>0</v>
      </c>
      <c r="K296" s="22">
        <f t="shared" si="18"/>
        <v>0</v>
      </c>
    </row>
    <row r="297" spans="1:11" x14ac:dyDescent="0.3">
      <c r="A297" s="19">
        <v>207449</v>
      </c>
      <c r="B297" s="148" t="str">
        <f>VLOOKUP(A297,'CUSTOS UNITÁRIOS'!$A$2:$C$116,2,FALSE)</f>
        <v>POSTE CONCRETO CIRCULAR 11M 600DAN</v>
      </c>
      <c r="C297" s="148"/>
      <c r="D297" s="148"/>
      <c r="E297" s="148"/>
      <c r="F297" s="148"/>
      <c r="G297" s="20">
        <v>1</v>
      </c>
      <c r="H297" s="21" t="s">
        <v>128</v>
      </c>
      <c r="I297" s="3">
        <f>VLOOKUP(A297,'CUSTOS UNITÁRIOS'!$A$2:$C$116,3,FALSE)</f>
        <v>0</v>
      </c>
      <c r="J297" s="22">
        <f t="shared" si="17"/>
        <v>0</v>
      </c>
      <c r="K297" s="22">
        <f t="shared" si="18"/>
        <v>0</v>
      </c>
    </row>
    <row r="298" spans="1:11" x14ac:dyDescent="0.3">
      <c r="A298" s="19">
        <v>237768</v>
      </c>
      <c r="B298" s="148" t="str">
        <f>VLOOKUP(A298,'CUSTOS UNITÁRIOS'!$A$2:$C$116,2,FALSE)</f>
        <v>SAPATILHA</v>
      </c>
      <c r="C298" s="148"/>
      <c r="D298" s="148"/>
      <c r="E298" s="148"/>
      <c r="F298" s="148"/>
      <c r="G298" s="20">
        <v>2</v>
      </c>
      <c r="H298" s="21" t="s">
        <v>128</v>
      </c>
      <c r="I298" s="3">
        <f>VLOOKUP(A298,'CUSTOS UNITÁRIOS'!$A$2:$C$116,3,FALSE)</f>
        <v>0</v>
      </c>
      <c r="J298" s="22">
        <f t="shared" si="17"/>
        <v>0</v>
      </c>
      <c r="K298" s="22">
        <f t="shared" si="18"/>
        <v>0</v>
      </c>
    </row>
    <row r="299" spans="1:11" x14ac:dyDescent="0.3">
      <c r="A299" s="19">
        <v>237081</v>
      </c>
      <c r="B299" s="148" t="str">
        <f>VLOOKUP(A299,'CUSTOS UNITÁRIOS'!$A$2:$C$116,2,FALSE)</f>
        <v>SUPORTE 240MM TRANSFORMADOR POSTE CC</v>
      </c>
      <c r="C299" s="148"/>
      <c r="D299" s="148"/>
      <c r="E299" s="148"/>
      <c r="F299" s="148"/>
      <c r="G299" s="20">
        <v>2</v>
      </c>
      <c r="H299" s="21" t="s">
        <v>128</v>
      </c>
      <c r="I299" s="3">
        <f>VLOOKUP(A299,'CUSTOS UNITÁRIOS'!$A$2:$C$116,3,FALSE)</f>
        <v>0</v>
      </c>
      <c r="J299" s="22">
        <f t="shared" si="17"/>
        <v>0</v>
      </c>
      <c r="K299" s="22">
        <f t="shared" si="18"/>
        <v>0</v>
      </c>
    </row>
    <row r="300" spans="1:11" x14ac:dyDescent="0.3">
      <c r="A300" s="19">
        <v>231555</v>
      </c>
      <c r="B300" s="148" t="str">
        <f>VLOOKUP(A300,'CUSTOS UNITÁRIOS'!$A$2:$C$116,2,FALSE)</f>
        <v xml:space="preserve">SUPORTE Z PARA CHAVE FUSÍVEL </v>
      </c>
      <c r="C300" s="148"/>
      <c r="D300" s="148"/>
      <c r="E300" s="148"/>
      <c r="F300" s="148"/>
      <c r="G300" s="23">
        <v>3</v>
      </c>
      <c r="H300" s="24" t="s">
        <v>128</v>
      </c>
      <c r="I300" s="24">
        <f>VLOOKUP(A300,'CUSTOS UNITÁRIOS'!$A$2:$C$116,3,FALSE)</f>
        <v>0</v>
      </c>
      <c r="J300" s="40">
        <f t="shared" si="17"/>
        <v>0</v>
      </c>
      <c r="K300" s="22">
        <f t="shared" si="18"/>
        <v>0</v>
      </c>
    </row>
    <row r="301" spans="1:11" x14ac:dyDescent="0.3">
      <c r="A301" s="19">
        <v>245845</v>
      </c>
      <c r="B301" s="148" t="str">
        <f>VLOOKUP(A301,'CUSTOS UNITÁRIOS'!$A$2:$C$116,2,FALSE)</f>
        <v>TRANSFORMADOR TRIFÁSICO 15KV 75KVA</v>
      </c>
      <c r="C301" s="148"/>
      <c r="D301" s="148"/>
      <c r="E301" s="148"/>
      <c r="F301" s="148"/>
      <c r="G301" s="23">
        <v>1</v>
      </c>
      <c r="H301" s="24" t="s">
        <v>128</v>
      </c>
      <c r="I301" s="24">
        <f>VLOOKUP(A301,'CUSTOS UNITÁRIOS'!$A$2:$C$116,3,FALSE)</f>
        <v>0</v>
      </c>
      <c r="J301" s="40">
        <f t="shared" si="17"/>
        <v>0</v>
      </c>
      <c r="K301" s="22">
        <f t="shared" si="18"/>
        <v>0</v>
      </c>
    </row>
    <row r="302" spans="1:11" x14ac:dyDescent="0.3">
      <c r="A302" s="7"/>
      <c r="B302" s="34"/>
      <c r="C302" s="34"/>
      <c r="D302" s="34"/>
      <c r="E302" s="34"/>
      <c r="F302" s="34"/>
      <c r="G302" s="41"/>
      <c r="H302" s="42"/>
      <c r="I302" s="42"/>
      <c r="J302" s="43"/>
      <c r="K302" s="40">
        <f>SUM(K246:K273,K285:K301)</f>
        <v>0</v>
      </c>
    </row>
    <row r="303" spans="1:11" x14ac:dyDescent="0.3">
      <c r="A303" s="154" t="s">
        <v>150</v>
      </c>
      <c r="B303" s="154"/>
      <c r="C303" s="154"/>
      <c r="D303" s="154"/>
      <c r="E303" s="154"/>
      <c r="F303" s="154"/>
    </row>
    <row r="304" spans="1:11" x14ac:dyDescent="0.3">
      <c r="A304" s="19" t="s">
        <v>109</v>
      </c>
      <c r="B304" s="148" t="str">
        <f>VLOOKUP(A304,'CUSTOS UNITÁRIOS'!$A$2:$C$116,2,FALSE)</f>
        <v xml:space="preserve">UNIDADE DE SERVIÇO DE CONSTRUÇÃO DE REDES </v>
      </c>
      <c r="C304" s="148"/>
      <c r="D304" s="148"/>
      <c r="E304" s="148"/>
      <c r="F304" s="148"/>
      <c r="G304" s="23">
        <v>1.79</v>
      </c>
      <c r="H304" s="24" t="s">
        <v>128</v>
      </c>
      <c r="I304" s="24">
        <f>VLOOKUP(A304,'CUSTOS UNITÁRIOS'!$A$2:$C$116,3,FALSE)</f>
        <v>0</v>
      </c>
      <c r="J304" s="40">
        <f t="shared" ref="J304:J305" si="19">I304*G304</f>
        <v>0</v>
      </c>
      <c r="K304" s="40">
        <f>J304*1</f>
        <v>0</v>
      </c>
    </row>
    <row r="305" spans="1:12" x14ac:dyDescent="0.3">
      <c r="A305" s="19" t="s">
        <v>111</v>
      </c>
      <c r="B305" s="148" t="str">
        <f>VLOOKUP(A305,'CUSTOS UNITÁRIOS'!$A$2:$C$116,2,FALSE)</f>
        <v xml:space="preserve">UNIDADE DE SERVIÇO DE PROJETO </v>
      </c>
      <c r="C305" s="148"/>
      <c r="D305" s="148"/>
      <c r="E305" s="148"/>
      <c r="F305" s="148"/>
      <c r="G305" s="23">
        <v>1</v>
      </c>
      <c r="H305" s="24" t="s">
        <v>128</v>
      </c>
      <c r="I305" s="24">
        <f>VLOOKUP(A305,'CUSTOS UNITÁRIOS'!$A$2:$C$116,3,FALSE)</f>
        <v>0</v>
      </c>
      <c r="J305" s="40">
        <f t="shared" si="19"/>
        <v>0</v>
      </c>
      <c r="K305" s="40">
        <f>J305*1</f>
        <v>0</v>
      </c>
    </row>
    <row r="306" spans="1:12" x14ac:dyDescent="0.3">
      <c r="K306" s="22">
        <f>K304+K305</f>
        <v>0</v>
      </c>
    </row>
    <row r="307" spans="1:12" x14ac:dyDescent="0.3">
      <c r="A307" s="175"/>
      <c r="B307" s="175"/>
      <c r="C307" s="175"/>
      <c r="D307" s="175"/>
      <c r="E307" s="175"/>
      <c r="F307" s="175"/>
      <c r="G307" s="175"/>
      <c r="H307" s="175"/>
      <c r="I307" s="175"/>
      <c r="J307" s="175"/>
      <c r="K307" s="175"/>
      <c r="L307" s="175"/>
    </row>
    <row r="308" spans="1:12" x14ac:dyDescent="0.3">
      <c r="A308" s="175"/>
      <c r="B308" s="175"/>
      <c r="C308" s="175"/>
      <c r="D308" s="175"/>
      <c r="E308" s="175"/>
      <c r="F308" s="175"/>
      <c r="G308" s="175"/>
      <c r="H308" s="175"/>
      <c r="I308" s="175"/>
      <c r="J308" s="175"/>
      <c r="K308" s="175"/>
      <c r="L308" s="175"/>
    </row>
    <row r="309" spans="1:12" x14ac:dyDescent="0.3">
      <c r="A309" s="175"/>
      <c r="B309" s="175"/>
      <c r="C309" s="175"/>
      <c r="D309" s="175"/>
      <c r="E309" s="175"/>
      <c r="F309" s="175"/>
      <c r="G309" s="175"/>
      <c r="H309" s="175"/>
      <c r="I309" s="175"/>
      <c r="J309" s="175"/>
      <c r="K309" s="175"/>
      <c r="L309" s="175"/>
    </row>
    <row r="310" spans="1:12" x14ac:dyDescent="0.3">
      <c r="A310" s="175"/>
      <c r="B310" s="175"/>
      <c r="C310" s="175"/>
      <c r="D310" s="175"/>
      <c r="E310" s="175"/>
      <c r="F310" s="175"/>
      <c r="G310" s="175"/>
      <c r="H310" s="175"/>
      <c r="I310" s="175"/>
      <c r="J310" s="175"/>
      <c r="K310" s="175"/>
      <c r="L310" s="175"/>
    </row>
    <row r="311" spans="1:12" x14ac:dyDescent="0.3">
      <c r="A311" s="175"/>
      <c r="B311" s="175"/>
      <c r="C311" s="175"/>
      <c r="D311" s="175"/>
      <c r="E311" s="175"/>
      <c r="F311" s="175"/>
      <c r="G311" s="175"/>
      <c r="H311" s="175"/>
      <c r="I311" s="175"/>
      <c r="J311" s="175"/>
      <c r="K311" s="175"/>
      <c r="L311" s="175"/>
    </row>
    <row r="312" spans="1:12" ht="15" thickBot="1" x14ac:dyDescent="0.35">
      <c r="A312" s="175"/>
      <c r="B312" s="175"/>
      <c r="C312" s="175"/>
      <c r="D312" s="175"/>
      <c r="E312" s="175"/>
      <c r="F312" s="175"/>
      <c r="G312" s="175"/>
      <c r="H312" s="175"/>
      <c r="I312" s="175"/>
      <c r="J312" s="175"/>
      <c r="K312" s="175"/>
      <c r="L312" s="175"/>
    </row>
    <row r="313" spans="1:12" ht="15" customHeight="1" x14ac:dyDescent="0.3">
      <c r="A313" s="121" t="s">
        <v>344</v>
      </c>
      <c r="B313" s="105"/>
      <c r="C313" s="105"/>
      <c r="D313" s="105"/>
      <c r="E313" s="105"/>
      <c r="F313" s="105"/>
      <c r="G313" s="106"/>
      <c r="H313" s="8"/>
      <c r="I313" s="8"/>
    </row>
    <row r="314" spans="1:12" x14ac:dyDescent="0.3">
      <c r="A314" s="107"/>
      <c r="B314" s="108"/>
      <c r="C314" s="108"/>
      <c r="D314" s="108"/>
      <c r="E314" s="108"/>
      <c r="F314" s="108"/>
      <c r="G314" s="109"/>
      <c r="H314" s="8"/>
      <c r="I314" s="8"/>
    </row>
    <row r="315" spans="1:12" ht="15" thickBot="1" x14ac:dyDescent="0.35">
      <c r="A315" s="110"/>
      <c r="B315" s="111"/>
      <c r="C315" s="111"/>
      <c r="D315" s="111"/>
      <c r="E315" s="111"/>
      <c r="F315" s="111"/>
      <c r="G315" s="112"/>
      <c r="H315" s="9"/>
      <c r="I315" s="9"/>
      <c r="J315" s="6"/>
      <c r="K315" s="6"/>
    </row>
    <row r="316" spans="1:12" ht="15" thickBot="1" x14ac:dyDescent="0.35">
      <c r="A316" s="5"/>
      <c r="B316" s="5"/>
      <c r="C316" s="5"/>
      <c r="D316" s="5"/>
      <c r="E316" s="5"/>
      <c r="F316" s="5"/>
      <c r="G316" s="16"/>
      <c r="H316" s="10"/>
      <c r="I316" s="10"/>
    </row>
    <row r="317" spans="1:12" ht="15" thickBot="1" x14ac:dyDescent="0.35">
      <c r="A317" s="113"/>
      <c r="B317" s="114"/>
      <c r="C317" s="114"/>
      <c r="D317" s="114"/>
      <c r="E317" s="31"/>
      <c r="F317" s="114"/>
      <c r="G317" s="114"/>
      <c r="H317" s="32"/>
      <c r="I317" s="115"/>
      <c r="J317" s="115"/>
      <c r="K317" s="116"/>
    </row>
    <row r="318" spans="1:12" ht="16.2" thickBot="1" x14ac:dyDescent="0.35">
      <c r="A318" s="27"/>
      <c r="B318" s="28"/>
      <c r="C318" s="28"/>
      <c r="D318" s="28"/>
      <c r="E318" s="29"/>
      <c r="F318" s="5"/>
      <c r="G318" s="30"/>
      <c r="H318" s="10"/>
      <c r="I318" s="10"/>
      <c r="J318" s="5"/>
      <c r="K318" s="5"/>
    </row>
    <row r="319" spans="1:12" ht="15" thickBot="1" x14ac:dyDescent="0.35">
      <c r="A319" s="149"/>
      <c r="B319" s="150"/>
      <c r="C319" s="150"/>
      <c r="D319" s="150"/>
      <c r="E319" s="150"/>
      <c r="F319" s="150"/>
      <c r="G319" s="150"/>
      <c r="H319" s="150"/>
      <c r="I319" s="150"/>
      <c r="J319" s="150"/>
      <c r="K319" s="151"/>
    </row>
    <row r="320" spans="1:12" ht="15" thickBot="1" x14ac:dyDescent="0.35">
      <c r="A320" s="168"/>
      <c r="B320" s="169"/>
      <c r="C320" s="169"/>
      <c r="D320" s="169"/>
      <c r="E320" s="169"/>
      <c r="F320" s="169"/>
      <c r="G320" s="169"/>
      <c r="H320" s="169"/>
      <c r="I320" s="169"/>
      <c r="J320" s="169"/>
      <c r="K320" s="170"/>
    </row>
    <row r="321" spans="1:12" x14ac:dyDescent="0.3">
      <c r="A321" s="155" t="s">
        <v>126</v>
      </c>
      <c r="B321" s="157" t="s">
        <v>153</v>
      </c>
      <c r="C321" s="158" t="s">
        <v>154</v>
      </c>
      <c r="D321" s="159"/>
      <c r="E321" s="159"/>
      <c r="F321" s="159"/>
      <c r="G321" s="159"/>
      <c r="H321" s="159"/>
      <c r="I321" s="160"/>
      <c r="J321" s="164" t="s">
        <v>139</v>
      </c>
      <c r="K321" s="165"/>
      <c r="L321" s="19" t="s">
        <v>149</v>
      </c>
    </row>
    <row r="322" spans="1:12" x14ac:dyDescent="0.3">
      <c r="A322" s="156"/>
      <c r="B322" s="134"/>
      <c r="C322" s="161"/>
      <c r="D322" s="162"/>
      <c r="E322" s="162"/>
      <c r="F322" s="162"/>
      <c r="G322" s="162"/>
      <c r="H322" s="162"/>
      <c r="I322" s="163"/>
      <c r="J322" s="166">
        <f>K380+K384</f>
        <v>0</v>
      </c>
      <c r="K322" s="167"/>
      <c r="L322" s="69"/>
    </row>
    <row r="323" spans="1:12" ht="27.6" x14ac:dyDescent="0.3">
      <c r="A323" s="12" t="s">
        <v>119</v>
      </c>
      <c r="B323" s="152" t="s">
        <v>120</v>
      </c>
      <c r="C323" s="152"/>
      <c r="D323" s="152"/>
      <c r="E323" s="152"/>
      <c r="F323" s="152"/>
      <c r="G323" s="17" t="s">
        <v>125</v>
      </c>
      <c r="H323" s="13" t="s">
        <v>124</v>
      </c>
      <c r="I323" s="14" t="s">
        <v>123</v>
      </c>
      <c r="J323" s="14" t="s">
        <v>121</v>
      </c>
      <c r="K323" s="15" t="s">
        <v>122</v>
      </c>
    </row>
    <row r="324" spans="1:12" x14ac:dyDescent="0.3">
      <c r="A324" s="19">
        <v>237222</v>
      </c>
      <c r="B324" s="153" t="str">
        <f>VLOOKUP(A324,'CUSTOS UNITÁRIOS'!$A$2:$C$116,2,FALSE)</f>
        <v>AFASTADOR ARMAÇÃO SECUNDÁRIA 500MM</v>
      </c>
      <c r="C324" s="153"/>
      <c r="D324" s="153"/>
      <c r="E324" s="153"/>
      <c r="F324" s="153"/>
      <c r="G324" s="20">
        <v>1</v>
      </c>
      <c r="H324" s="21" t="s">
        <v>128</v>
      </c>
      <c r="I324" s="3">
        <f>VLOOKUP(A324,'CUSTOS UNITÁRIOS'!$A$2:$C$116,3,FALSE)</f>
        <v>0</v>
      </c>
      <c r="J324" s="22">
        <f>I324*G324</f>
        <v>0</v>
      </c>
      <c r="K324" s="22">
        <f>J324*$L$322</f>
        <v>0</v>
      </c>
    </row>
    <row r="325" spans="1:12" x14ac:dyDescent="0.3">
      <c r="A325" s="19">
        <v>237677</v>
      </c>
      <c r="B325" s="153" t="str">
        <f>VLOOKUP(A325,'CUSTOS UNITÁRIOS'!$A$2:$C$116,2,FALSE)</f>
        <v>ALÇA PREFORMADA ESTAI CABO AÇO 9,5MM</v>
      </c>
      <c r="C325" s="153"/>
      <c r="D325" s="153"/>
      <c r="E325" s="153"/>
      <c r="F325" s="153"/>
      <c r="G325" s="20">
        <v>2</v>
      </c>
      <c r="H325" s="21" t="s">
        <v>128</v>
      </c>
      <c r="I325" s="3">
        <f>VLOOKUP(A325,'CUSTOS UNITÁRIOS'!$A$2:$C$116,3,FALSE)</f>
        <v>0</v>
      </c>
      <c r="J325" s="22">
        <f t="shared" ref="J325:J351" si="20">I325*G325</f>
        <v>0</v>
      </c>
      <c r="K325" s="22">
        <f t="shared" ref="K325:K351" si="21">J325*$L$322</f>
        <v>0</v>
      </c>
    </row>
    <row r="326" spans="1:12" x14ac:dyDescent="0.3">
      <c r="A326" s="19">
        <v>327692</v>
      </c>
      <c r="B326" s="153" t="str">
        <f>VLOOKUP(A326,'CUSTOS UNITÁRIOS'!$A$2:$C$116,2,FALSE)</f>
        <v>BRAÇADEIRA PLÁSTICA CABO MULTIPLEXADO</v>
      </c>
      <c r="C326" s="153"/>
      <c r="D326" s="153"/>
      <c r="E326" s="153"/>
      <c r="F326" s="153"/>
      <c r="G326" s="20">
        <v>2</v>
      </c>
      <c r="H326" s="21" t="s">
        <v>128</v>
      </c>
      <c r="I326" s="3">
        <f>VLOOKUP(A326,'CUSTOS UNITÁRIOS'!$A$2:$C$116,3,FALSE)</f>
        <v>0</v>
      </c>
      <c r="J326" s="22">
        <f t="shared" si="20"/>
        <v>0</v>
      </c>
      <c r="K326" s="22">
        <f t="shared" si="21"/>
        <v>0</v>
      </c>
    </row>
    <row r="327" spans="1:12" x14ac:dyDescent="0.3">
      <c r="A327" s="19">
        <v>231712</v>
      </c>
      <c r="B327" s="153" t="str">
        <f>VLOOKUP(A327,'CUSTOS UNITÁRIOS'!$A$2:$C$116,2,FALSE)</f>
        <v>BRAÇO SUPORTE COM GRAMPO DE SUSPENSÃO ITEM 2</v>
      </c>
      <c r="C327" s="153"/>
      <c r="D327" s="153"/>
      <c r="E327" s="153"/>
      <c r="F327" s="153"/>
      <c r="G327" s="20">
        <v>1</v>
      </c>
      <c r="H327" s="21" t="s">
        <v>129</v>
      </c>
      <c r="I327" s="3">
        <f>VLOOKUP(A327,'CUSTOS UNITÁRIOS'!$A$2:$C$116,3,FALSE)</f>
        <v>0</v>
      </c>
      <c r="J327" s="22">
        <f t="shared" si="20"/>
        <v>0</v>
      </c>
      <c r="K327" s="22">
        <f t="shared" si="21"/>
        <v>0</v>
      </c>
    </row>
    <row r="328" spans="1:12" x14ac:dyDescent="0.3">
      <c r="A328" s="19">
        <v>357255</v>
      </c>
      <c r="B328" s="148" t="str">
        <f>VLOOKUP(A328,'CUSTOS UNITÁRIOS'!$A$2:$C$116,2,FALSE)</f>
        <v>BRAÇO TIPO J PARA RDP</v>
      </c>
      <c r="C328" s="148"/>
      <c r="D328" s="148"/>
      <c r="E328" s="148"/>
      <c r="F328" s="148"/>
      <c r="G328" s="20">
        <v>1</v>
      </c>
      <c r="H328" s="21" t="s">
        <v>128</v>
      </c>
      <c r="I328" s="3">
        <f>VLOOKUP(A328,'CUSTOS UNITÁRIOS'!$A$2:$C$116,3,FALSE)</f>
        <v>0</v>
      </c>
      <c r="J328" s="22">
        <f t="shared" si="20"/>
        <v>0</v>
      </c>
      <c r="K328" s="22">
        <f t="shared" si="21"/>
        <v>0</v>
      </c>
    </row>
    <row r="329" spans="1:12" x14ac:dyDescent="0.3">
      <c r="A329" s="19">
        <v>225623</v>
      </c>
      <c r="B329" s="148" t="str">
        <f>VLOOKUP(A329,'CUSTOS UNITÁRIOS'!$A$2:$C$116,2,FALSE)</f>
        <v>CABO AL 1X 16MM² 1KV</v>
      </c>
      <c r="C329" s="148"/>
      <c r="D329" s="148"/>
      <c r="E329" s="148"/>
      <c r="F329" s="148"/>
      <c r="G329" s="20">
        <v>3</v>
      </c>
      <c r="H329" s="21" t="s">
        <v>130</v>
      </c>
      <c r="I329" s="3">
        <f>VLOOKUP(A329,'CUSTOS UNITÁRIOS'!$A$2:$C$116,3,FALSE)</f>
        <v>0</v>
      </c>
      <c r="J329" s="22">
        <f t="shared" si="20"/>
        <v>0</v>
      </c>
      <c r="K329" s="22">
        <f t="shared" si="21"/>
        <v>0</v>
      </c>
    </row>
    <row r="330" spans="1:12" x14ac:dyDescent="0.3">
      <c r="A330" s="19">
        <v>231548</v>
      </c>
      <c r="B330" s="148" t="str">
        <f>VLOOKUP(A330,'CUSTOS UNITÁRIOS'!$A$2:$C$116,2,FALSE)</f>
        <v>CABO AL 1X 50MM² 15KV PROTEGIDO</v>
      </c>
      <c r="C330" s="148"/>
      <c r="D330" s="148"/>
      <c r="E330" s="148"/>
      <c r="F330" s="148"/>
      <c r="G330" s="20">
        <v>135</v>
      </c>
      <c r="H330" s="21" t="s">
        <v>130</v>
      </c>
      <c r="I330" s="3">
        <f>VLOOKUP(A330,'CUSTOS UNITÁRIOS'!$A$2:$C$116,3,FALSE)</f>
        <v>0</v>
      </c>
      <c r="J330" s="22">
        <f t="shared" si="20"/>
        <v>0</v>
      </c>
      <c r="K330" s="22">
        <f t="shared" si="21"/>
        <v>0</v>
      </c>
    </row>
    <row r="331" spans="1:12" x14ac:dyDescent="0.3">
      <c r="A331" s="19">
        <v>225672</v>
      </c>
      <c r="B331" s="148" t="str">
        <f>VLOOKUP(A331,'CUSTOS UNITÁRIOS'!$A$2:$C$116,2,FALSE)</f>
        <v>CABO AL 1X240MM² 1KV</v>
      </c>
      <c r="C331" s="148"/>
      <c r="D331" s="148"/>
      <c r="E331" s="148"/>
      <c r="F331" s="148"/>
      <c r="G331" s="20">
        <v>6</v>
      </c>
      <c r="H331" s="21" t="s">
        <v>130</v>
      </c>
      <c r="I331" s="3">
        <f>VLOOKUP(A331,'CUSTOS UNITÁRIOS'!$A$2:$C$116,3,FALSE)</f>
        <v>0</v>
      </c>
      <c r="J331" s="22">
        <f t="shared" si="20"/>
        <v>0</v>
      </c>
      <c r="K331" s="22">
        <f t="shared" si="21"/>
        <v>0</v>
      </c>
    </row>
    <row r="332" spans="1:12" x14ac:dyDescent="0.3">
      <c r="A332" s="19">
        <v>2964</v>
      </c>
      <c r="B332" s="148" t="str">
        <f>VLOOKUP(A332,'CUSTOS UNITÁRIOS'!$A$2:$C$116,2,FALSE)</f>
        <v>CABO DE AÇO HS 3/8P (9,5MM) 7FIOS</v>
      </c>
      <c r="C332" s="148"/>
      <c r="D332" s="148"/>
      <c r="E332" s="148"/>
      <c r="F332" s="148"/>
      <c r="G332" s="20">
        <v>18</v>
      </c>
      <c r="H332" s="21" t="s">
        <v>131</v>
      </c>
      <c r="I332" s="3">
        <f>VLOOKUP(A332,'CUSTOS UNITÁRIOS'!$A$2:$C$116,3,FALSE)</f>
        <v>0</v>
      </c>
      <c r="J332" s="22">
        <f t="shared" si="20"/>
        <v>0</v>
      </c>
      <c r="K332" s="22">
        <f t="shared" si="21"/>
        <v>0</v>
      </c>
    </row>
    <row r="333" spans="1:12" x14ac:dyDescent="0.3">
      <c r="A333" s="19">
        <v>2931</v>
      </c>
      <c r="B333" s="148" t="str">
        <f>VLOOKUP(A333,'CUSTOS UNITÁRIOS'!$A$2:$C$116,2,FALSE)</f>
        <v>CABO DE AÇO SM 1/4P (6,4MM) 7 FIOS</v>
      </c>
      <c r="C333" s="148"/>
      <c r="D333" s="148"/>
      <c r="E333" s="148"/>
      <c r="F333" s="148"/>
      <c r="G333" s="20">
        <v>4.5</v>
      </c>
      <c r="H333" s="21" t="s">
        <v>131</v>
      </c>
      <c r="I333" s="3">
        <f>VLOOKUP(A333,'CUSTOS UNITÁRIOS'!$A$2:$C$116,3,FALSE)</f>
        <v>0</v>
      </c>
      <c r="J333" s="22">
        <f t="shared" si="20"/>
        <v>0</v>
      </c>
      <c r="K333" s="22">
        <f t="shared" si="21"/>
        <v>0</v>
      </c>
    </row>
    <row r="334" spans="1:12" x14ac:dyDescent="0.3">
      <c r="A334" s="19">
        <v>226365</v>
      </c>
      <c r="B334" s="148" t="str">
        <f>VLOOKUP(A334,'CUSTOS UNITÁRIOS'!$A$2:$C$116,2,FALSE)</f>
        <v>CABO QUADRUPLEX CA 3X1X120+70 1KV</v>
      </c>
      <c r="C334" s="148"/>
      <c r="D334" s="148"/>
      <c r="E334" s="148"/>
      <c r="F334" s="148"/>
      <c r="G334" s="20">
        <v>44</v>
      </c>
      <c r="H334" s="21" t="s">
        <v>130</v>
      </c>
      <c r="I334" s="3">
        <f>VLOOKUP(A334,'CUSTOS UNITÁRIOS'!$A$2:$C$116,3,FALSE)</f>
        <v>0</v>
      </c>
      <c r="J334" s="22">
        <f t="shared" si="20"/>
        <v>0</v>
      </c>
      <c r="K334" s="22">
        <f t="shared" si="21"/>
        <v>0</v>
      </c>
    </row>
    <row r="335" spans="1:12" x14ac:dyDescent="0.3">
      <c r="A335" s="19">
        <v>270439</v>
      </c>
      <c r="B335" s="148" t="str">
        <f>VLOOKUP(A335,'CUSTOS UNITÁRIOS'!$A$2:$C$116,2,FALSE)</f>
        <v>CHAVE FUSÍVEL 15KV COM PORTA FUSÍVEL 100A 7,1KA</v>
      </c>
      <c r="C335" s="148"/>
      <c r="D335" s="148"/>
      <c r="E335" s="148"/>
      <c r="F335" s="148"/>
      <c r="G335" s="20">
        <v>3</v>
      </c>
      <c r="H335" s="21" t="s">
        <v>128</v>
      </c>
      <c r="I335" s="3">
        <f>VLOOKUP(A335,'CUSTOS UNITÁRIOS'!$A$2:$C$116,3,FALSE)</f>
        <v>0</v>
      </c>
      <c r="J335" s="22">
        <f t="shared" si="20"/>
        <v>0</v>
      </c>
      <c r="K335" s="22">
        <f t="shared" si="21"/>
        <v>0</v>
      </c>
    </row>
    <row r="336" spans="1:12" x14ac:dyDescent="0.3">
      <c r="A336" s="19">
        <v>236851</v>
      </c>
      <c r="B336" s="148" t="str">
        <f>VLOOKUP(A336,'CUSTOS UNITÁRIOS'!$A$2:$C$116,2,FALSE)</f>
        <v>CINTA DE AÇO D 190MM</v>
      </c>
      <c r="C336" s="148"/>
      <c r="D336" s="148"/>
      <c r="E336" s="148"/>
      <c r="F336" s="148"/>
      <c r="G336" s="20">
        <v>1</v>
      </c>
      <c r="H336" s="21" t="s">
        <v>128</v>
      </c>
      <c r="I336" s="3">
        <f>VLOOKUP(A336,'CUSTOS UNITÁRIOS'!$A$2:$C$116,3,FALSE)</f>
        <v>0</v>
      </c>
      <c r="J336" s="22">
        <f t="shared" si="20"/>
        <v>0</v>
      </c>
      <c r="K336" s="22">
        <f t="shared" si="21"/>
        <v>0</v>
      </c>
    </row>
    <row r="337" spans="1:11" x14ac:dyDescent="0.3">
      <c r="A337" s="19">
        <v>236877</v>
      </c>
      <c r="B337" s="148" t="str">
        <f>VLOOKUP(A337,'CUSTOS UNITÁRIOS'!$A$2:$C$116,2,FALSE)</f>
        <v>CINTA DE AÇO D 210MM</v>
      </c>
      <c r="C337" s="148"/>
      <c r="D337" s="148"/>
      <c r="E337" s="148"/>
      <c r="F337" s="148"/>
      <c r="G337" s="20">
        <v>1</v>
      </c>
      <c r="H337" s="21" t="s">
        <v>128</v>
      </c>
      <c r="I337" s="3">
        <f>VLOOKUP(A337,'CUSTOS UNITÁRIOS'!$A$2:$C$116,3,FALSE)</f>
        <v>0</v>
      </c>
      <c r="J337" s="22">
        <f t="shared" si="20"/>
        <v>0</v>
      </c>
      <c r="K337" s="22">
        <f t="shared" si="21"/>
        <v>0</v>
      </c>
    </row>
    <row r="338" spans="1:11" x14ac:dyDescent="0.3">
      <c r="A338" s="19">
        <v>236885</v>
      </c>
      <c r="B338" s="148" t="str">
        <f>VLOOKUP(A338,'CUSTOS UNITÁRIOS'!$A$2:$C$116,2,FALSE)</f>
        <v>CINTA DE AÇO D 220MM</v>
      </c>
      <c r="C338" s="148"/>
      <c r="D338" s="148"/>
      <c r="E338" s="148"/>
      <c r="F338" s="148"/>
      <c r="G338" s="20">
        <v>1</v>
      </c>
      <c r="H338" s="21" t="s">
        <v>128</v>
      </c>
      <c r="I338" s="3">
        <f>VLOOKUP(A338,'CUSTOS UNITÁRIOS'!$A$2:$C$116,3,FALSE)</f>
        <v>0</v>
      </c>
      <c r="J338" s="22">
        <f t="shared" si="20"/>
        <v>0</v>
      </c>
      <c r="K338" s="22">
        <f t="shared" si="21"/>
        <v>0</v>
      </c>
    </row>
    <row r="339" spans="1:11" x14ac:dyDescent="0.3">
      <c r="A339" s="19">
        <v>236893</v>
      </c>
      <c r="B339" s="148" t="str">
        <f>VLOOKUP(A339,'CUSTOS UNITÁRIOS'!$A$2:$C$116,2,FALSE)</f>
        <v>CINTA DE AÇO D 230MM</v>
      </c>
      <c r="C339" s="148"/>
      <c r="D339" s="148"/>
      <c r="E339" s="148"/>
      <c r="F339" s="148"/>
      <c r="G339" s="20">
        <v>1</v>
      </c>
      <c r="H339" s="21" t="s">
        <v>128</v>
      </c>
      <c r="I339" s="3">
        <f>VLOOKUP(A339,'CUSTOS UNITÁRIOS'!$A$2:$C$116,3,FALSE)</f>
        <v>0</v>
      </c>
      <c r="J339" s="22">
        <f t="shared" si="20"/>
        <v>0</v>
      </c>
      <c r="K339" s="22">
        <f t="shared" si="21"/>
        <v>0</v>
      </c>
    </row>
    <row r="340" spans="1:11" x14ac:dyDescent="0.3">
      <c r="A340" s="19">
        <v>236901</v>
      </c>
      <c r="B340" s="148" t="str">
        <f>VLOOKUP(A340,'CUSTOS UNITÁRIOS'!$A$2:$C$116,2,FALSE)</f>
        <v>CINTA DE AÇO D 240MM</v>
      </c>
      <c r="C340" s="148"/>
      <c r="D340" s="148"/>
      <c r="E340" s="148"/>
      <c r="F340" s="148"/>
      <c r="G340" s="20">
        <v>1</v>
      </c>
      <c r="H340" s="21" t="s">
        <v>128</v>
      </c>
      <c r="I340" s="3">
        <f>VLOOKUP(A340,'CUSTOS UNITÁRIOS'!$A$2:$C$116,3,FALSE)</f>
        <v>0</v>
      </c>
      <c r="J340" s="22">
        <f t="shared" si="20"/>
        <v>0</v>
      </c>
      <c r="K340" s="22">
        <f t="shared" si="21"/>
        <v>0</v>
      </c>
    </row>
    <row r="341" spans="1:11" x14ac:dyDescent="0.3">
      <c r="A341" s="19">
        <v>375056</v>
      </c>
      <c r="B341" s="148" t="str">
        <f>VLOOKUP(A341,'CUSTOS UNITÁRIOS'!$A$2:$C$116,2,FALSE)</f>
        <v>COBERTURA PROTETORA P/ BCH BT TRANSFORMADOR ITEM 2</v>
      </c>
      <c r="C341" s="148"/>
      <c r="D341" s="148"/>
      <c r="E341" s="148"/>
      <c r="F341" s="148"/>
      <c r="G341" s="20">
        <v>4</v>
      </c>
      <c r="H341" s="21" t="s">
        <v>128</v>
      </c>
      <c r="I341" s="3">
        <f>VLOOKUP(A341,'CUSTOS UNITÁRIOS'!$A$2:$C$116,3,FALSE)</f>
        <v>0</v>
      </c>
      <c r="J341" s="22">
        <f t="shared" si="20"/>
        <v>0</v>
      </c>
      <c r="K341" s="22">
        <f t="shared" si="21"/>
        <v>0</v>
      </c>
    </row>
    <row r="342" spans="1:11" x14ac:dyDescent="0.3">
      <c r="A342" s="19">
        <v>39586</v>
      </c>
      <c r="B342" s="148" t="str">
        <f>VLOOKUP(A342,'CUSTOS UNITÁRIOS'!$A$2:$C$116,2,FALSE)</f>
        <v>COBERTURA PROTETORA PARA BUCHA DE EQUIPAMENTO</v>
      </c>
      <c r="C342" s="148"/>
      <c r="D342" s="148"/>
      <c r="E342" s="148"/>
      <c r="F342" s="148"/>
      <c r="G342" s="20">
        <v>3</v>
      </c>
      <c r="H342" s="21" t="s">
        <v>128</v>
      </c>
      <c r="I342" s="3">
        <f>VLOOKUP(A342,'CUSTOS UNITÁRIOS'!$A$2:$C$116,3,FALSE)</f>
        <v>0</v>
      </c>
      <c r="J342" s="22">
        <f t="shared" si="20"/>
        <v>0</v>
      </c>
      <c r="K342" s="22">
        <f t="shared" si="21"/>
        <v>0</v>
      </c>
    </row>
    <row r="343" spans="1:11" x14ac:dyDescent="0.3">
      <c r="A343" s="19">
        <v>327767</v>
      </c>
      <c r="B343" s="148" t="str">
        <f>VLOOKUP(A343,'CUSTOS UNITÁRIOS'!$A$2:$C$116,2,FALSE)</f>
        <v>CONETOR DE PERFURAÇÃO 70-240MM²/70-120MM²</v>
      </c>
      <c r="C343" s="148"/>
      <c r="D343" s="148"/>
      <c r="E343" s="148"/>
      <c r="F343" s="148"/>
      <c r="G343" s="20">
        <v>3</v>
      </c>
      <c r="H343" s="21" t="s">
        <v>128</v>
      </c>
      <c r="I343" s="3">
        <f>VLOOKUP(A343,'CUSTOS UNITÁRIOS'!$A$2:$C$116,3,FALSE)</f>
        <v>0</v>
      </c>
      <c r="J343" s="22">
        <f t="shared" si="20"/>
        <v>0</v>
      </c>
      <c r="K343" s="22">
        <f t="shared" si="21"/>
        <v>0</v>
      </c>
    </row>
    <row r="344" spans="1:11" x14ac:dyDescent="0.3">
      <c r="A344" s="19">
        <v>227769</v>
      </c>
      <c r="B344" s="148" t="str">
        <f>VLOOKUP(A344,'CUSTOS UNITÁRIOS'!$A$2:$C$116,2,FALSE)</f>
        <v>CONETOR FORMATO H ITEM 1 CAA 13-34MM² / 13-34MM²</v>
      </c>
      <c r="C344" s="148"/>
      <c r="D344" s="148"/>
      <c r="E344" s="148"/>
      <c r="F344" s="148"/>
      <c r="G344" s="20">
        <v>1</v>
      </c>
      <c r="H344" s="21" t="s">
        <v>128</v>
      </c>
      <c r="I344" s="3">
        <f>VLOOKUP(A344,'CUSTOS UNITÁRIOS'!$A$2:$C$116,3,FALSE)</f>
        <v>0</v>
      </c>
      <c r="J344" s="22">
        <f t="shared" si="20"/>
        <v>0</v>
      </c>
      <c r="K344" s="22">
        <f t="shared" si="21"/>
        <v>0</v>
      </c>
    </row>
    <row r="345" spans="1:11" x14ac:dyDescent="0.3">
      <c r="A345" s="19">
        <v>227777</v>
      </c>
      <c r="B345" s="148" t="str">
        <f>VLOOKUP(A345,'CUSTOS UNITÁRIOS'!$A$2:$C$116,2,FALSE)</f>
        <v>CONETOR FORMATO H ITEM 2 CAA 27-54MM² / 13-34MM²</v>
      </c>
      <c r="C345" s="148"/>
      <c r="D345" s="148"/>
      <c r="E345" s="148"/>
      <c r="F345" s="148"/>
      <c r="G345" s="20">
        <v>2</v>
      </c>
      <c r="H345" s="21" t="s">
        <v>128</v>
      </c>
      <c r="I345" s="3">
        <f>VLOOKUP(A345,'CUSTOS UNITÁRIOS'!$A$2:$C$116,3,FALSE)</f>
        <v>0</v>
      </c>
      <c r="J345" s="22">
        <f t="shared" si="20"/>
        <v>0</v>
      </c>
      <c r="K345" s="22">
        <f t="shared" si="21"/>
        <v>0</v>
      </c>
    </row>
    <row r="346" spans="1:11" x14ac:dyDescent="0.3">
      <c r="A346" s="19">
        <v>227827</v>
      </c>
      <c r="B346" s="148" t="str">
        <f>VLOOKUP(A346,'CUSTOS UNITÁRIOS'!$A$2:$C$116,2,FALSE)</f>
        <v>CONETOR FORMATO H ITEM 7 CAA 107-241MM² / 13-67MM²</v>
      </c>
      <c r="C346" s="148"/>
      <c r="D346" s="148"/>
      <c r="E346" s="148"/>
      <c r="F346" s="148"/>
      <c r="G346" s="20">
        <v>1</v>
      </c>
      <c r="H346" s="21" t="s">
        <v>128</v>
      </c>
      <c r="I346" s="3">
        <f>VLOOKUP(A346,'CUSTOS UNITÁRIOS'!$A$2:$C$116,3,FALSE)</f>
        <v>0</v>
      </c>
      <c r="J346" s="22">
        <f t="shared" si="20"/>
        <v>0</v>
      </c>
      <c r="K346" s="22">
        <f t="shared" si="21"/>
        <v>0</v>
      </c>
    </row>
    <row r="347" spans="1:11" x14ac:dyDescent="0.3">
      <c r="A347" s="19">
        <v>377357</v>
      </c>
      <c r="B347" s="148" t="str">
        <f>VLOOKUP(A347,'CUSTOS UNITÁRIOS'!$A$2:$C$116,2,FALSE)</f>
        <v>CONETOR TERMINAL ATERRAMENTO TEMPORÁRIO DE CHAVE</v>
      </c>
      <c r="C347" s="148"/>
      <c r="D347" s="148"/>
      <c r="E347" s="148"/>
      <c r="F347" s="148"/>
      <c r="G347" s="20">
        <v>3</v>
      </c>
      <c r="H347" s="21" t="s">
        <v>128</v>
      </c>
      <c r="I347" s="3">
        <f>VLOOKUP(A347,'CUSTOS UNITÁRIOS'!$A$2:$C$116,3,FALSE)</f>
        <v>0</v>
      </c>
      <c r="J347" s="22">
        <f t="shared" si="20"/>
        <v>0</v>
      </c>
      <c r="K347" s="22">
        <f t="shared" si="21"/>
        <v>0</v>
      </c>
    </row>
    <row r="348" spans="1:11" x14ac:dyDescent="0.3">
      <c r="A348" s="19">
        <v>227090</v>
      </c>
      <c r="B348" s="148" t="str">
        <f>VLOOKUP(A348,'CUSTOS UNITÁRIOS'!$A$2:$C$116,2,FALSE)</f>
        <v>CONETOR TERMINAL COMP CAA 170MM² / 40MM² COMPAC</v>
      </c>
      <c r="C348" s="148"/>
      <c r="D348" s="148"/>
      <c r="E348" s="148"/>
      <c r="F348" s="148"/>
      <c r="G348" s="20">
        <v>4</v>
      </c>
      <c r="H348" s="21" t="s">
        <v>128</v>
      </c>
      <c r="I348" s="3">
        <f>VLOOKUP(A348,'CUSTOS UNITÁRIOS'!$A$2:$C$116,3,FALSE)</f>
        <v>0</v>
      </c>
      <c r="J348" s="22">
        <f t="shared" si="20"/>
        <v>0</v>
      </c>
      <c r="K348" s="22">
        <f t="shared" si="21"/>
        <v>0</v>
      </c>
    </row>
    <row r="349" spans="1:11" x14ac:dyDescent="0.3">
      <c r="A349" s="19">
        <v>338731</v>
      </c>
      <c r="B349" s="148" t="str">
        <f>VLOOKUP(A349,'CUSTOS UNITÁRIOS'!$A$2:$C$116,2,FALSE)</f>
        <v>CONETOR TERMINAL COMPRESSÃO 16MM²</v>
      </c>
      <c r="C349" s="148"/>
      <c r="D349" s="148"/>
      <c r="E349" s="148"/>
      <c r="F349" s="148"/>
      <c r="G349" s="20">
        <v>3</v>
      </c>
      <c r="H349" s="21" t="s">
        <v>128</v>
      </c>
      <c r="I349" s="3">
        <f>VLOOKUP(A349,'CUSTOS UNITÁRIOS'!$A$2:$C$116,3,FALSE)</f>
        <v>0</v>
      </c>
      <c r="J349" s="22">
        <f t="shared" si="20"/>
        <v>0</v>
      </c>
      <c r="K349" s="22">
        <f t="shared" si="21"/>
        <v>0</v>
      </c>
    </row>
    <row r="350" spans="1:11" x14ac:dyDescent="0.3">
      <c r="A350" s="19">
        <v>231886</v>
      </c>
      <c r="B350" s="148" t="str">
        <f>VLOOKUP(A350,'CUSTOS UNITÁRIOS'!$A$2:$C$116,2,FALSE)</f>
        <v>CONETOR TERMINAL COMPRESSÃO 1F 50MM²</v>
      </c>
      <c r="C350" s="148"/>
      <c r="D350" s="148"/>
      <c r="E350" s="148"/>
      <c r="F350" s="148"/>
      <c r="G350" s="20">
        <v>3</v>
      </c>
      <c r="H350" s="21" t="s">
        <v>128</v>
      </c>
      <c r="I350" s="3">
        <f>VLOOKUP(A350,'CUSTOS UNITÁRIOS'!$A$2:$C$116,3,FALSE)</f>
        <v>0</v>
      </c>
      <c r="J350" s="22">
        <f t="shared" si="20"/>
        <v>0</v>
      </c>
      <c r="K350" s="22">
        <f t="shared" si="21"/>
        <v>0</v>
      </c>
    </row>
    <row r="351" spans="1:11" ht="15" thickBot="1" x14ac:dyDescent="0.35">
      <c r="A351" s="19">
        <v>227389</v>
      </c>
      <c r="B351" s="148" t="str">
        <f>VLOOKUP(A351,'CUSTOS UNITÁRIOS'!$A$2:$C$116,2,FALSE)</f>
        <v>CONETOR TERMINAL COMPRESSÃO 1F AÇO 6,4MM / 21MM²</v>
      </c>
      <c r="C351" s="148"/>
      <c r="D351" s="148"/>
      <c r="E351" s="148"/>
      <c r="F351" s="148"/>
      <c r="G351" s="20">
        <v>6</v>
      </c>
      <c r="H351" s="21" t="s">
        <v>128</v>
      </c>
      <c r="I351" s="3">
        <f>VLOOKUP(A351,'CUSTOS UNITÁRIOS'!$A$2:$C$116,3,FALSE)</f>
        <v>0</v>
      </c>
      <c r="J351" s="22">
        <f t="shared" si="20"/>
        <v>0</v>
      </c>
      <c r="K351" s="22">
        <f t="shared" si="21"/>
        <v>0</v>
      </c>
    </row>
    <row r="352" spans="1:11" ht="15" customHeight="1" x14ac:dyDescent="0.3">
      <c r="A352" s="121" t="s">
        <v>344</v>
      </c>
      <c r="B352" s="105"/>
      <c r="C352" s="105"/>
      <c r="D352" s="105"/>
      <c r="E352" s="105"/>
      <c r="F352" s="105"/>
      <c r="G352" s="106"/>
      <c r="H352" s="8"/>
      <c r="I352" s="8"/>
    </row>
    <row r="353" spans="1:11" x14ac:dyDescent="0.3">
      <c r="A353" s="107"/>
      <c r="B353" s="108"/>
      <c r="C353" s="108"/>
      <c r="D353" s="108"/>
      <c r="E353" s="108"/>
      <c r="F353" s="108"/>
      <c r="G353" s="109"/>
      <c r="H353" s="8"/>
      <c r="I353" s="8"/>
    </row>
    <row r="354" spans="1:11" ht="15" thickBot="1" x14ac:dyDescent="0.35">
      <c r="A354" s="110"/>
      <c r="B354" s="111"/>
      <c r="C354" s="111"/>
      <c r="D354" s="111"/>
      <c r="E354" s="111"/>
      <c r="F354" s="111"/>
      <c r="G354" s="112"/>
      <c r="H354" s="9"/>
      <c r="I354" s="9"/>
      <c r="J354" s="6"/>
      <c r="K354" s="6"/>
    </row>
    <row r="355" spans="1:11" ht="15" thickBot="1" x14ac:dyDescent="0.35">
      <c r="A355" s="5"/>
      <c r="B355" s="5"/>
      <c r="C355" s="5"/>
      <c r="D355" s="5"/>
      <c r="E355" s="5"/>
      <c r="F355" s="5"/>
      <c r="G355" s="16"/>
      <c r="H355" s="10"/>
      <c r="I355" s="10"/>
    </row>
    <row r="356" spans="1:11" ht="15" thickBot="1" x14ac:dyDescent="0.35">
      <c r="A356" s="113"/>
      <c r="B356" s="114"/>
      <c r="C356" s="114"/>
      <c r="D356" s="114"/>
      <c r="E356" s="31"/>
      <c r="F356" s="114"/>
      <c r="G356" s="114"/>
      <c r="H356" s="32"/>
      <c r="I356" s="115"/>
      <c r="J356" s="115"/>
      <c r="K356" s="116"/>
    </row>
    <row r="357" spans="1:11" ht="16.2" thickBot="1" x14ac:dyDescent="0.35">
      <c r="A357" s="27"/>
      <c r="B357" s="28"/>
      <c r="C357" s="28"/>
      <c r="D357" s="28"/>
      <c r="E357" s="29"/>
      <c r="F357" s="5"/>
      <c r="G357" s="30"/>
      <c r="H357" s="10"/>
      <c r="I357" s="10"/>
      <c r="J357" s="5"/>
      <c r="K357" s="5"/>
    </row>
    <row r="358" spans="1:11" ht="15" thickBot="1" x14ac:dyDescent="0.35">
      <c r="A358" s="149"/>
      <c r="B358" s="150"/>
      <c r="C358" s="150"/>
      <c r="D358" s="150"/>
      <c r="E358" s="150"/>
      <c r="F358" s="150"/>
      <c r="G358" s="150"/>
      <c r="H358" s="150"/>
      <c r="I358" s="150"/>
      <c r="J358" s="150"/>
      <c r="K358" s="151"/>
    </row>
    <row r="359" spans="1:11" ht="15" thickBot="1" x14ac:dyDescent="0.35">
      <c r="A359" s="168"/>
      <c r="B359" s="169"/>
      <c r="C359" s="169"/>
      <c r="D359" s="169"/>
      <c r="E359" s="169"/>
      <c r="F359" s="169"/>
      <c r="G359" s="169"/>
      <c r="H359" s="169"/>
      <c r="I359" s="169"/>
      <c r="J359" s="169"/>
      <c r="K359" s="170"/>
    </row>
    <row r="360" spans="1:11" ht="15" customHeight="1" x14ac:dyDescent="0.3">
      <c r="A360" s="155" t="s">
        <v>126</v>
      </c>
      <c r="B360" s="157" t="s">
        <v>246</v>
      </c>
      <c r="C360" s="158" t="s">
        <v>154</v>
      </c>
      <c r="D360" s="159"/>
      <c r="E360" s="159"/>
      <c r="F360" s="159"/>
      <c r="G360" s="159"/>
      <c r="H360" s="159"/>
      <c r="I360" s="160"/>
      <c r="J360" s="158"/>
      <c r="K360" s="173"/>
    </row>
    <row r="361" spans="1:11" x14ac:dyDescent="0.3">
      <c r="A361" s="156"/>
      <c r="B361" s="134"/>
      <c r="C361" s="161"/>
      <c r="D361" s="162"/>
      <c r="E361" s="162"/>
      <c r="F361" s="162"/>
      <c r="G361" s="162"/>
      <c r="H361" s="162"/>
      <c r="I361" s="163"/>
      <c r="J361" s="161"/>
      <c r="K361" s="174"/>
    </row>
    <row r="362" spans="1:11" ht="27.6" x14ac:dyDescent="0.3">
      <c r="A362" s="12" t="s">
        <v>119</v>
      </c>
      <c r="B362" s="152" t="s">
        <v>120</v>
      </c>
      <c r="C362" s="152"/>
      <c r="D362" s="152"/>
      <c r="E362" s="152"/>
      <c r="F362" s="152"/>
      <c r="G362" s="17" t="s">
        <v>125</v>
      </c>
      <c r="H362" s="13" t="s">
        <v>124</v>
      </c>
      <c r="I362" s="14" t="s">
        <v>123</v>
      </c>
      <c r="J362" s="14" t="s">
        <v>121</v>
      </c>
      <c r="K362" s="15" t="s">
        <v>122</v>
      </c>
    </row>
    <row r="363" spans="1:11" x14ac:dyDescent="0.3">
      <c r="A363" s="19">
        <v>271486</v>
      </c>
      <c r="B363" s="153" t="str">
        <f>VLOOKUP(A363,'CUSTOS UNITÁRIOS'!$A$2:$C$116,2,FALSE)</f>
        <v>ELO FUSÍVEL BOTÃO 500MM 8K</v>
      </c>
      <c r="C363" s="153"/>
      <c r="D363" s="153"/>
      <c r="E363" s="153"/>
      <c r="F363" s="153"/>
      <c r="G363" s="20">
        <v>3</v>
      </c>
      <c r="H363" s="21" t="s">
        <v>128</v>
      </c>
      <c r="I363" s="3">
        <f>VLOOKUP(A363,'CUSTOS UNITÁRIOS'!$A$2:$C$116,3,FALSE)</f>
        <v>0</v>
      </c>
      <c r="J363" s="22">
        <f>I363*G363</f>
        <v>0</v>
      </c>
      <c r="K363" s="22">
        <f>J363*$L$322</f>
        <v>0</v>
      </c>
    </row>
    <row r="364" spans="1:11" x14ac:dyDescent="0.3">
      <c r="A364" s="19">
        <v>231662</v>
      </c>
      <c r="B364" s="153" t="str">
        <f>VLOOKUP(A364,'CUSTOS UNITÁRIOS'!$A$2:$C$116,2,FALSE)</f>
        <v>ESPAÇADOR LOSANGULAR 50-150MM² 15KV</v>
      </c>
      <c r="C364" s="153"/>
      <c r="D364" s="153"/>
      <c r="E364" s="153"/>
      <c r="F364" s="153"/>
      <c r="G364" s="20">
        <v>3</v>
      </c>
      <c r="H364" s="21" t="s">
        <v>129</v>
      </c>
      <c r="I364" s="3">
        <f>VLOOKUP(A364,'CUSTOS UNITÁRIOS'!$A$2:$C$116,3,FALSE)</f>
        <v>0</v>
      </c>
      <c r="J364" s="22">
        <f t="shared" ref="J364:J379" si="22">I364*G364</f>
        <v>0</v>
      </c>
      <c r="K364" s="22">
        <f t="shared" ref="K364:K379" si="23">J364*$L$322</f>
        <v>0</v>
      </c>
    </row>
    <row r="365" spans="1:11" x14ac:dyDescent="0.3">
      <c r="A365" s="19">
        <v>222539</v>
      </c>
      <c r="B365" s="153" t="str">
        <f>VLOOKUP(A365,'CUSTOS UNITÁRIOS'!$A$2:$C$116,2,FALSE)</f>
        <v>HASTE ATERRAMENTO 2400MM</v>
      </c>
      <c r="C365" s="153"/>
      <c r="D365" s="153"/>
      <c r="E365" s="153"/>
      <c r="F365" s="153"/>
      <c r="G365" s="20">
        <v>3</v>
      </c>
      <c r="H365" s="21" t="s">
        <v>128</v>
      </c>
      <c r="I365" s="3">
        <f>VLOOKUP(A365,'CUSTOS UNITÁRIOS'!$A$2:$C$116,3,FALSE)</f>
        <v>0</v>
      </c>
      <c r="J365" s="22">
        <f t="shared" si="22"/>
        <v>0</v>
      </c>
      <c r="K365" s="22">
        <f t="shared" si="23"/>
        <v>0</v>
      </c>
    </row>
    <row r="366" spans="1:11" x14ac:dyDescent="0.3">
      <c r="A366" s="19">
        <v>219642</v>
      </c>
      <c r="B366" s="153" t="str">
        <f>VLOOKUP(A366,'CUSTOS UNITÁRIOS'!$A$2:$C$116,2,FALSE)</f>
        <v>ISOLADOR DE PINO POLIMÉRICO 15 KV</v>
      </c>
      <c r="C366" s="153"/>
      <c r="D366" s="153"/>
      <c r="E366" s="153"/>
      <c r="F366" s="153"/>
      <c r="G366" s="20">
        <v>3</v>
      </c>
      <c r="H366" s="21" t="s">
        <v>128</v>
      </c>
      <c r="I366" s="3">
        <f>VLOOKUP(A366,'CUSTOS UNITÁRIOS'!$A$2:$C$116,3,FALSE)</f>
        <v>0</v>
      </c>
      <c r="J366" s="22">
        <f t="shared" si="22"/>
        <v>0</v>
      </c>
      <c r="K366" s="22">
        <f t="shared" si="23"/>
        <v>0</v>
      </c>
    </row>
    <row r="367" spans="1:11" x14ac:dyDescent="0.3">
      <c r="A367" s="19">
        <v>237289</v>
      </c>
      <c r="B367" s="148" t="str">
        <f>VLOOKUP(A367,'CUSTOS UNITÁRIOS'!$A$2:$C$116,2,FALSE)</f>
        <v>OLHAL PARA PARAFUSO 50KN</v>
      </c>
      <c r="C367" s="148"/>
      <c r="D367" s="148"/>
      <c r="E367" s="148"/>
      <c r="F367" s="148"/>
      <c r="G367" s="20">
        <v>2</v>
      </c>
      <c r="H367" s="21" t="s">
        <v>128</v>
      </c>
      <c r="I367" s="3">
        <f>VLOOKUP(A367,'CUSTOS UNITÁRIOS'!$A$2:$C$116,3,FALSE)</f>
        <v>0</v>
      </c>
      <c r="J367" s="22">
        <f t="shared" si="22"/>
        <v>0</v>
      </c>
      <c r="K367" s="22">
        <f t="shared" si="23"/>
        <v>0</v>
      </c>
    </row>
    <row r="368" spans="1:11" x14ac:dyDescent="0.3">
      <c r="A368" s="19">
        <v>66878</v>
      </c>
      <c r="B368" s="148" t="str">
        <f>VLOOKUP(A368,'CUSTOS UNITÁRIOS'!$A$2:$C$116,2,FALSE)</f>
        <v>PARAFUSO CABEÇA ABAULADA M16X 45MM</v>
      </c>
      <c r="C368" s="148"/>
      <c r="D368" s="148"/>
      <c r="E368" s="148"/>
      <c r="F368" s="148"/>
      <c r="G368" s="20">
        <v>8</v>
      </c>
      <c r="H368" s="21" t="s">
        <v>128</v>
      </c>
      <c r="I368" s="3">
        <f>VLOOKUP(A368,'CUSTOS UNITÁRIOS'!$A$2:$C$116,3,FALSE)</f>
        <v>0</v>
      </c>
      <c r="J368" s="22">
        <f t="shared" si="22"/>
        <v>0</v>
      </c>
      <c r="K368" s="22">
        <f t="shared" si="23"/>
        <v>0</v>
      </c>
    </row>
    <row r="369" spans="1:11" x14ac:dyDescent="0.3">
      <c r="A369" s="19">
        <v>66886</v>
      </c>
      <c r="B369" s="148" t="str">
        <f>VLOOKUP(A369,'CUSTOS UNITÁRIOS'!$A$2:$C$116,2,FALSE)</f>
        <v>PARAFUSO CABEÇA ABAULADA M16X 70MM</v>
      </c>
      <c r="C369" s="148"/>
      <c r="D369" s="148"/>
      <c r="E369" s="148"/>
      <c r="F369" s="148"/>
      <c r="G369" s="20">
        <v>17</v>
      </c>
      <c r="H369" s="21" t="s">
        <v>128</v>
      </c>
      <c r="I369" s="3">
        <f>VLOOKUP(A369,'CUSTOS UNITÁRIOS'!$A$2:$C$116,3,FALSE)</f>
        <v>0</v>
      </c>
      <c r="J369" s="22">
        <f t="shared" si="22"/>
        <v>0</v>
      </c>
      <c r="K369" s="22">
        <f t="shared" si="23"/>
        <v>0</v>
      </c>
    </row>
    <row r="370" spans="1:11" x14ac:dyDescent="0.3">
      <c r="A370" s="19">
        <v>75036</v>
      </c>
      <c r="B370" s="148" t="str">
        <f>VLOOKUP(A370,'CUSTOS UNITÁRIOS'!$A$2:$C$116,2,FALSE)</f>
        <v>PARAFUSO CABEÇA SEXTAVADA M12X 40MM</v>
      </c>
      <c r="C370" s="148"/>
      <c r="D370" s="148"/>
      <c r="E370" s="148"/>
      <c r="F370" s="148"/>
      <c r="G370" s="20">
        <v>8</v>
      </c>
      <c r="H370" s="21" t="s">
        <v>128</v>
      </c>
      <c r="I370" s="3">
        <f>VLOOKUP(A370,'CUSTOS UNITÁRIOS'!$A$2:$C$116,3,FALSE)</f>
        <v>0</v>
      </c>
      <c r="J370" s="22">
        <f t="shared" si="22"/>
        <v>0</v>
      </c>
      <c r="K370" s="22">
        <f t="shared" si="23"/>
        <v>0</v>
      </c>
    </row>
    <row r="371" spans="1:11" x14ac:dyDescent="0.3">
      <c r="A371" s="19">
        <v>289058</v>
      </c>
      <c r="B371" s="148" t="str">
        <f>VLOOKUP(A371,'CUSTOS UNITÁRIOS'!$A$2:$C$116,2,FALSE)</f>
        <v>PÁRA-RAIOS 12KV 10KA ZNO</v>
      </c>
      <c r="C371" s="148"/>
      <c r="D371" s="148"/>
      <c r="E371" s="148"/>
      <c r="F371" s="148"/>
      <c r="G371" s="20">
        <v>3</v>
      </c>
      <c r="H371" s="21" t="s">
        <v>128</v>
      </c>
      <c r="I371" s="3">
        <f>VLOOKUP(A371,'CUSTOS UNITÁRIOS'!$A$2:$C$116,3,FALSE)</f>
        <v>0</v>
      </c>
      <c r="J371" s="22">
        <f t="shared" si="22"/>
        <v>0</v>
      </c>
      <c r="K371" s="22">
        <f t="shared" si="23"/>
        <v>0</v>
      </c>
    </row>
    <row r="372" spans="1:11" x14ac:dyDescent="0.3">
      <c r="A372" s="19">
        <v>293357</v>
      </c>
      <c r="B372" s="148" t="str">
        <f>VLOOKUP(A372,'CUSTOS UNITÁRIOS'!$A$2:$C$116,2,FALSE)</f>
        <v>PÁRA-RAIOS REDE SECUNDÁRIA ISOLADA 280V 10KA</v>
      </c>
      <c r="C372" s="148"/>
      <c r="D372" s="148"/>
      <c r="E372" s="148"/>
      <c r="F372" s="148"/>
      <c r="G372" s="20">
        <v>3</v>
      </c>
      <c r="H372" s="21" t="s">
        <v>128</v>
      </c>
      <c r="I372" s="3">
        <f>VLOOKUP(A372,'CUSTOS UNITÁRIOS'!$A$2:$C$116,3,FALSE)</f>
        <v>0</v>
      </c>
      <c r="J372" s="22">
        <f t="shared" si="22"/>
        <v>0</v>
      </c>
      <c r="K372" s="22">
        <f t="shared" si="23"/>
        <v>0</v>
      </c>
    </row>
    <row r="373" spans="1:11" x14ac:dyDescent="0.3">
      <c r="A373" s="19">
        <v>236265</v>
      </c>
      <c r="B373" s="148" t="str">
        <f>VLOOKUP(A373,'CUSTOS UNITÁRIOS'!$A$2:$C$116,2,FALSE)</f>
        <v>PINO PARA ISOLADOR POLIMÉRICO - BRAÇO TIPO C</v>
      </c>
      <c r="C373" s="148"/>
      <c r="D373" s="148"/>
      <c r="E373" s="148"/>
      <c r="F373" s="148"/>
      <c r="G373" s="20">
        <v>3</v>
      </c>
      <c r="H373" s="21" t="s">
        <v>128</v>
      </c>
      <c r="I373" s="3">
        <f>VLOOKUP(A373,'CUSTOS UNITÁRIOS'!$A$2:$C$116,3,FALSE)</f>
        <v>0</v>
      </c>
      <c r="J373" s="22">
        <f t="shared" si="22"/>
        <v>0</v>
      </c>
      <c r="K373" s="22">
        <f t="shared" si="23"/>
        <v>0</v>
      </c>
    </row>
    <row r="374" spans="1:11" x14ac:dyDescent="0.3">
      <c r="A374" s="19">
        <v>207449</v>
      </c>
      <c r="B374" s="148" t="str">
        <f>VLOOKUP(A374,'CUSTOS UNITÁRIOS'!$A$2:$C$116,2,FALSE)</f>
        <v>POSTE CONCRETO CIRCULAR 11M 600DAN</v>
      </c>
      <c r="C374" s="148"/>
      <c r="D374" s="148"/>
      <c r="E374" s="148"/>
      <c r="F374" s="148"/>
      <c r="G374" s="20">
        <v>1</v>
      </c>
      <c r="H374" s="21" t="s">
        <v>128</v>
      </c>
      <c r="I374" s="3">
        <f>VLOOKUP(A374,'CUSTOS UNITÁRIOS'!$A$2:$C$116,3,FALSE)</f>
        <v>0</v>
      </c>
      <c r="J374" s="22">
        <f t="shared" si="22"/>
        <v>0</v>
      </c>
      <c r="K374" s="22">
        <f t="shared" si="23"/>
        <v>0</v>
      </c>
    </row>
    <row r="375" spans="1:11" x14ac:dyDescent="0.3">
      <c r="A375" s="19">
        <v>237768</v>
      </c>
      <c r="B375" s="148" t="str">
        <f>VLOOKUP(A375,'CUSTOS UNITÁRIOS'!$A$2:$C$116,2,FALSE)</f>
        <v>SAPATILHA</v>
      </c>
      <c r="C375" s="148"/>
      <c r="D375" s="148"/>
      <c r="E375" s="148"/>
      <c r="F375" s="148"/>
      <c r="G375" s="20">
        <v>2</v>
      </c>
      <c r="H375" s="21" t="s">
        <v>128</v>
      </c>
      <c r="I375" s="3">
        <f>VLOOKUP(A375,'CUSTOS UNITÁRIOS'!$A$2:$C$116,3,FALSE)</f>
        <v>0</v>
      </c>
      <c r="J375" s="22">
        <f t="shared" si="22"/>
        <v>0</v>
      </c>
      <c r="K375" s="22">
        <f t="shared" si="23"/>
        <v>0</v>
      </c>
    </row>
    <row r="376" spans="1:11" x14ac:dyDescent="0.3">
      <c r="A376" s="19">
        <v>237081</v>
      </c>
      <c r="B376" s="148" t="str">
        <f>VLOOKUP(A376,'CUSTOS UNITÁRIOS'!$A$2:$C$116,2,FALSE)</f>
        <v>SUPORTE 240MM TRANSFORMADOR POSTE CC</v>
      </c>
      <c r="C376" s="148"/>
      <c r="D376" s="148"/>
      <c r="E376" s="148"/>
      <c r="F376" s="148"/>
      <c r="G376" s="20">
        <v>2</v>
      </c>
      <c r="H376" s="21" t="s">
        <v>128</v>
      </c>
      <c r="I376" s="3">
        <f>VLOOKUP(A376,'CUSTOS UNITÁRIOS'!$A$2:$C$116,3,FALSE)</f>
        <v>0</v>
      </c>
      <c r="J376" s="22">
        <f t="shared" si="22"/>
        <v>0</v>
      </c>
      <c r="K376" s="22">
        <f t="shared" si="23"/>
        <v>0</v>
      </c>
    </row>
    <row r="377" spans="1:11" x14ac:dyDescent="0.3">
      <c r="A377" s="19">
        <v>237172</v>
      </c>
      <c r="B377" s="148" t="str">
        <f>VLOOKUP(A377,'CUSTOS UNITÁRIOS'!$A$2:$C$116,2,FALSE)</f>
        <v>SUPORTE L PARA CRUZETA</v>
      </c>
      <c r="C377" s="148"/>
      <c r="D377" s="148"/>
      <c r="E377" s="148"/>
      <c r="F377" s="148"/>
      <c r="G377" s="20">
        <v>3</v>
      </c>
      <c r="H377" s="21" t="s">
        <v>128</v>
      </c>
      <c r="I377" s="3">
        <f>VLOOKUP(A377,'CUSTOS UNITÁRIOS'!$A$2:$C$116,3,FALSE)</f>
        <v>0</v>
      </c>
      <c r="J377" s="22">
        <f t="shared" si="22"/>
        <v>0</v>
      </c>
      <c r="K377" s="22">
        <f t="shared" si="23"/>
        <v>0</v>
      </c>
    </row>
    <row r="378" spans="1:11" x14ac:dyDescent="0.3">
      <c r="A378" s="19">
        <v>231555</v>
      </c>
      <c r="B378" s="148" t="str">
        <f>VLOOKUP(A378,'CUSTOS UNITÁRIOS'!$A$2:$C$116,2,FALSE)</f>
        <v xml:space="preserve">SUPORTE Z PARA CHAVE FUSÍVEL </v>
      </c>
      <c r="C378" s="148"/>
      <c r="D378" s="148"/>
      <c r="E378" s="148"/>
      <c r="F378" s="148"/>
      <c r="G378" s="23">
        <v>3</v>
      </c>
      <c r="H378" s="24" t="s">
        <v>128</v>
      </c>
      <c r="I378" s="24">
        <f>VLOOKUP(A378,'CUSTOS UNITÁRIOS'!$A$2:$C$116,3,FALSE)</f>
        <v>0</v>
      </c>
      <c r="J378" s="40">
        <f t="shared" si="22"/>
        <v>0</v>
      </c>
      <c r="K378" s="22">
        <f t="shared" si="23"/>
        <v>0</v>
      </c>
    </row>
    <row r="379" spans="1:11" x14ac:dyDescent="0.3">
      <c r="A379" s="19">
        <v>245860</v>
      </c>
      <c r="B379" s="148" t="str">
        <f>VLOOKUP(A379,'CUSTOS UNITÁRIOS'!$A$2:$C$116,2,FALSE)</f>
        <v>TRANSFORMADOR TRIFÁSICO 15KV 150KVA</v>
      </c>
      <c r="C379" s="148"/>
      <c r="D379" s="148"/>
      <c r="E379" s="148"/>
      <c r="F379" s="148"/>
      <c r="G379" s="23">
        <v>1</v>
      </c>
      <c r="H379" s="24" t="s">
        <v>128</v>
      </c>
      <c r="I379" s="24">
        <f>VLOOKUP(A379,'CUSTOS UNITÁRIOS'!$A$2:$C$116,3,FALSE)</f>
        <v>0</v>
      </c>
      <c r="J379" s="40">
        <f t="shared" si="22"/>
        <v>0</v>
      </c>
      <c r="K379" s="22">
        <f t="shared" si="23"/>
        <v>0</v>
      </c>
    </row>
    <row r="380" spans="1:11" x14ac:dyDescent="0.3">
      <c r="A380" s="7"/>
      <c r="B380" s="34"/>
      <c r="C380" s="34"/>
      <c r="D380" s="34"/>
      <c r="E380" s="34"/>
      <c r="F380" s="34"/>
      <c r="G380" s="41"/>
      <c r="H380" s="42"/>
      <c r="I380" s="42"/>
      <c r="J380" s="43"/>
      <c r="K380" s="40">
        <f>SUM(K324:K351,K363:K379)</f>
        <v>0</v>
      </c>
    </row>
    <row r="381" spans="1:11" x14ac:dyDescent="0.3">
      <c r="A381" s="154" t="s">
        <v>150</v>
      </c>
      <c r="B381" s="154"/>
      <c r="C381" s="154"/>
      <c r="D381" s="154"/>
      <c r="E381" s="154"/>
      <c r="F381" s="154"/>
    </row>
    <row r="382" spans="1:11" x14ac:dyDescent="0.3">
      <c r="A382" s="19" t="s">
        <v>109</v>
      </c>
      <c r="B382" s="148" t="str">
        <f>VLOOKUP(A382,'CUSTOS UNITÁRIOS'!$A$2:$C$116,2,FALSE)</f>
        <v xml:space="preserve">UNIDADE DE SERVIÇO DE CONSTRUÇÃO DE REDES </v>
      </c>
      <c r="C382" s="148"/>
      <c r="D382" s="148"/>
      <c r="E382" s="148"/>
      <c r="F382" s="148"/>
      <c r="G382" s="23">
        <v>1.79</v>
      </c>
      <c r="H382" s="24" t="s">
        <v>128</v>
      </c>
      <c r="I382" s="24">
        <f>VLOOKUP(A382,'CUSTOS UNITÁRIOS'!$A$2:$C$116,3,FALSE)</f>
        <v>0</v>
      </c>
      <c r="J382" s="40">
        <f t="shared" ref="J382:J383" si="24">I382*G382</f>
        <v>0</v>
      </c>
      <c r="K382" s="40">
        <f>J382*1</f>
        <v>0</v>
      </c>
    </row>
    <row r="383" spans="1:11" x14ac:dyDescent="0.3">
      <c r="A383" s="19" t="s">
        <v>111</v>
      </c>
      <c r="B383" s="148" t="str">
        <f>VLOOKUP(A383,'CUSTOS UNITÁRIOS'!$A$2:$C$116,2,FALSE)</f>
        <v xml:space="preserve">UNIDADE DE SERVIÇO DE PROJETO </v>
      </c>
      <c r="C383" s="148"/>
      <c r="D383" s="148"/>
      <c r="E383" s="148"/>
      <c r="F383" s="148"/>
      <c r="G383" s="23">
        <v>1</v>
      </c>
      <c r="H383" s="24" t="s">
        <v>128</v>
      </c>
      <c r="I383" s="24">
        <f>VLOOKUP(A383,'CUSTOS UNITÁRIOS'!$A$2:$C$116,3,FALSE)</f>
        <v>0</v>
      </c>
      <c r="J383" s="40">
        <f t="shared" si="24"/>
        <v>0</v>
      </c>
      <c r="K383" s="40">
        <f>J383*1</f>
        <v>0</v>
      </c>
    </row>
    <row r="384" spans="1:11" x14ac:dyDescent="0.3">
      <c r="K384" s="22">
        <f>K382+K383</f>
        <v>0</v>
      </c>
    </row>
    <row r="385" spans="1:12" x14ac:dyDescent="0.3">
      <c r="A385" s="175"/>
      <c r="B385" s="175"/>
      <c r="C385" s="175"/>
      <c r="D385" s="175"/>
      <c r="E385" s="175"/>
      <c r="F385" s="175"/>
      <c r="G385" s="175"/>
      <c r="H385" s="175"/>
      <c r="I385" s="175"/>
      <c r="J385" s="175"/>
      <c r="K385" s="175"/>
      <c r="L385" s="175"/>
    </row>
    <row r="386" spans="1:12" x14ac:dyDescent="0.3">
      <c r="A386" s="175"/>
      <c r="B386" s="175"/>
      <c r="C386" s="175"/>
      <c r="D386" s="175"/>
      <c r="E386" s="175"/>
      <c r="F386" s="175"/>
      <c r="G386" s="175"/>
      <c r="H386" s="175"/>
      <c r="I386" s="175"/>
      <c r="J386" s="175"/>
      <c r="K386" s="175"/>
      <c r="L386" s="175"/>
    </row>
    <row r="387" spans="1:12" x14ac:dyDescent="0.3">
      <c r="A387" s="175"/>
      <c r="B387" s="175"/>
      <c r="C387" s="175"/>
      <c r="D387" s="175"/>
      <c r="E387" s="175"/>
      <c r="F387" s="175"/>
      <c r="G387" s="175"/>
      <c r="H387" s="175"/>
      <c r="I387" s="175"/>
      <c r="J387" s="175"/>
      <c r="K387" s="175"/>
      <c r="L387" s="175"/>
    </row>
    <row r="388" spans="1:12" x14ac:dyDescent="0.3">
      <c r="A388" s="175"/>
      <c r="B388" s="175"/>
      <c r="C388" s="175"/>
      <c r="D388" s="175"/>
      <c r="E388" s="175"/>
      <c r="F388" s="175"/>
      <c r="G388" s="175"/>
      <c r="H388" s="175"/>
      <c r="I388" s="175"/>
      <c r="J388" s="175"/>
      <c r="K388" s="175"/>
      <c r="L388" s="175"/>
    </row>
    <row r="389" spans="1:12" x14ac:dyDescent="0.3">
      <c r="A389" s="175"/>
      <c r="B389" s="175"/>
      <c r="C389" s="175"/>
      <c r="D389" s="175"/>
      <c r="E389" s="175"/>
      <c r="F389" s="175"/>
      <c r="G389" s="175"/>
      <c r="H389" s="175"/>
      <c r="I389" s="175"/>
      <c r="J389" s="175"/>
      <c r="K389" s="175"/>
      <c r="L389" s="175"/>
    </row>
    <row r="390" spans="1:12" ht="15" thickBot="1" x14ac:dyDescent="0.35">
      <c r="A390" s="175"/>
      <c r="B390" s="175"/>
      <c r="C390" s="175"/>
      <c r="D390" s="175"/>
      <c r="E390" s="175"/>
      <c r="F390" s="175"/>
      <c r="G390" s="175"/>
      <c r="H390" s="175"/>
      <c r="I390" s="175"/>
      <c r="J390" s="175"/>
      <c r="K390" s="175"/>
      <c r="L390" s="175"/>
    </row>
    <row r="391" spans="1:12" ht="15" customHeight="1" x14ac:dyDescent="0.3">
      <c r="A391" s="121" t="s">
        <v>344</v>
      </c>
      <c r="B391" s="105"/>
      <c r="C391" s="105"/>
      <c r="D391" s="105"/>
      <c r="E391" s="105"/>
      <c r="F391" s="105"/>
      <c r="G391" s="106"/>
      <c r="H391" s="8"/>
      <c r="I391" s="8"/>
    </row>
    <row r="392" spans="1:12" x14ac:dyDescent="0.3">
      <c r="A392" s="107"/>
      <c r="B392" s="108"/>
      <c r="C392" s="108"/>
      <c r="D392" s="108"/>
      <c r="E392" s="108"/>
      <c r="F392" s="108"/>
      <c r="G392" s="109"/>
      <c r="H392" s="8"/>
      <c r="I392" s="8"/>
    </row>
    <row r="393" spans="1:12" ht="15" thickBot="1" x14ac:dyDescent="0.35">
      <c r="A393" s="110"/>
      <c r="B393" s="111"/>
      <c r="C393" s="111"/>
      <c r="D393" s="111"/>
      <c r="E393" s="111"/>
      <c r="F393" s="111"/>
      <c r="G393" s="112"/>
      <c r="H393" s="9"/>
      <c r="I393" s="9"/>
      <c r="J393" s="6"/>
      <c r="K393" s="6"/>
    </row>
    <row r="394" spans="1:12" ht="15" thickBot="1" x14ac:dyDescent="0.35">
      <c r="A394" s="5"/>
      <c r="B394" s="5"/>
      <c r="C394" s="5"/>
      <c r="D394" s="5"/>
      <c r="E394" s="5"/>
      <c r="F394" s="5"/>
      <c r="G394" s="16"/>
      <c r="H394" s="10"/>
      <c r="I394" s="10"/>
    </row>
    <row r="395" spans="1:12" ht="15" thickBot="1" x14ac:dyDescent="0.35">
      <c r="A395" s="113"/>
      <c r="B395" s="114"/>
      <c r="C395" s="114"/>
      <c r="D395" s="114"/>
      <c r="E395" s="31"/>
      <c r="F395" s="114"/>
      <c r="G395" s="114"/>
      <c r="H395" s="32"/>
      <c r="I395" s="115"/>
      <c r="J395" s="115"/>
      <c r="K395" s="116"/>
    </row>
    <row r="396" spans="1:12" ht="16.2" thickBot="1" x14ac:dyDescent="0.35">
      <c r="A396" s="27"/>
      <c r="B396" s="28"/>
      <c r="C396" s="28"/>
      <c r="D396" s="28"/>
      <c r="E396" s="29"/>
      <c r="F396" s="5"/>
      <c r="G396" s="30"/>
      <c r="H396" s="10"/>
      <c r="I396" s="10"/>
      <c r="J396" s="5"/>
      <c r="K396" s="5"/>
    </row>
    <row r="397" spans="1:12" ht="15" thickBot="1" x14ac:dyDescent="0.35">
      <c r="A397" s="149"/>
      <c r="B397" s="150"/>
      <c r="C397" s="150"/>
      <c r="D397" s="150"/>
      <c r="E397" s="150"/>
      <c r="F397" s="150"/>
      <c r="G397" s="150"/>
      <c r="H397" s="150"/>
      <c r="I397" s="150"/>
      <c r="J397" s="150"/>
      <c r="K397" s="151"/>
    </row>
    <row r="398" spans="1:12" ht="15" thickBot="1" x14ac:dyDescent="0.35">
      <c r="A398" s="168"/>
      <c r="B398" s="169"/>
      <c r="C398" s="169"/>
      <c r="D398" s="169"/>
      <c r="E398" s="169"/>
      <c r="F398" s="169"/>
      <c r="G398" s="169"/>
      <c r="H398" s="169"/>
      <c r="I398" s="169"/>
      <c r="J398" s="169"/>
      <c r="K398" s="170"/>
    </row>
    <row r="399" spans="1:12" x14ac:dyDescent="0.3">
      <c r="A399" s="155" t="s">
        <v>126</v>
      </c>
      <c r="B399" s="157" t="s">
        <v>155</v>
      </c>
      <c r="C399" s="158" t="s">
        <v>161</v>
      </c>
      <c r="D399" s="159"/>
      <c r="E399" s="159"/>
      <c r="F399" s="159"/>
      <c r="G399" s="159"/>
      <c r="H399" s="159"/>
      <c r="I399" s="160"/>
      <c r="J399" s="164" t="s">
        <v>139</v>
      </c>
      <c r="K399" s="171"/>
      <c r="L399" s="19" t="s">
        <v>149</v>
      </c>
    </row>
    <row r="400" spans="1:12" x14ac:dyDescent="0.3">
      <c r="A400" s="156"/>
      <c r="B400" s="134"/>
      <c r="C400" s="161"/>
      <c r="D400" s="162"/>
      <c r="E400" s="162"/>
      <c r="F400" s="162"/>
      <c r="G400" s="162"/>
      <c r="H400" s="162"/>
      <c r="I400" s="163"/>
      <c r="J400" s="166">
        <f>K414+K418</f>
        <v>0</v>
      </c>
      <c r="K400" s="172"/>
      <c r="L400" s="69"/>
    </row>
    <row r="401" spans="1:11" ht="27.6" x14ac:dyDescent="0.3">
      <c r="A401" s="12" t="s">
        <v>119</v>
      </c>
      <c r="B401" s="152" t="s">
        <v>120</v>
      </c>
      <c r="C401" s="152"/>
      <c r="D401" s="152"/>
      <c r="E401" s="152"/>
      <c r="F401" s="152"/>
      <c r="G401" s="17" t="s">
        <v>125</v>
      </c>
      <c r="H401" s="13" t="s">
        <v>124</v>
      </c>
      <c r="I401" s="14" t="s">
        <v>123</v>
      </c>
      <c r="J401" s="14" t="s">
        <v>121</v>
      </c>
      <c r="K401" s="15" t="s">
        <v>122</v>
      </c>
    </row>
    <row r="402" spans="1:11" x14ac:dyDescent="0.3">
      <c r="A402" s="19">
        <v>327692</v>
      </c>
      <c r="B402" s="153" t="str">
        <f>VLOOKUP(A402,'CUSTOS UNITÁRIOS'!$A$2:$C$116,2,FALSE)</f>
        <v>BRAÇADEIRA PLÁSTICA CABO MULTIPLEXADO</v>
      </c>
      <c r="C402" s="153"/>
      <c r="D402" s="153"/>
      <c r="E402" s="153"/>
      <c r="F402" s="153"/>
      <c r="G402" s="20">
        <v>2</v>
      </c>
      <c r="H402" s="21" t="s">
        <v>128</v>
      </c>
      <c r="I402" s="3">
        <f>VLOOKUP(A402,'CUSTOS UNITÁRIOS'!$A$2:$C$116,3,FALSE)</f>
        <v>0</v>
      </c>
      <c r="J402" s="22">
        <f>I402*G402</f>
        <v>0</v>
      </c>
      <c r="K402" s="22">
        <f>J402*$L$400</f>
        <v>0</v>
      </c>
    </row>
    <row r="403" spans="1:11" x14ac:dyDescent="0.3">
      <c r="A403" s="19">
        <v>231712</v>
      </c>
      <c r="B403" s="153" t="str">
        <f>VLOOKUP(A403,'CUSTOS UNITÁRIOS'!$A$2:$C$116,2,FALSE)</f>
        <v>BRAÇO SUPORTE COM GRAMPO DE SUSPENSÃO ITEM 2</v>
      </c>
      <c r="C403" s="153"/>
      <c r="D403" s="153"/>
      <c r="E403" s="153"/>
      <c r="F403" s="153"/>
      <c r="G403" s="20">
        <v>1</v>
      </c>
      <c r="H403" s="21" t="s">
        <v>129</v>
      </c>
      <c r="I403" s="3">
        <f>VLOOKUP(A403,'CUSTOS UNITÁRIOS'!$A$2:$C$116,3,FALSE)</f>
        <v>0</v>
      </c>
      <c r="J403" s="22">
        <f t="shared" ref="J403:J413" si="25">I403*G403</f>
        <v>0</v>
      </c>
      <c r="K403" s="22">
        <f t="shared" ref="K403:K413" si="26">J403*$L$400</f>
        <v>0</v>
      </c>
    </row>
    <row r="404" spans="1:11" x14ac:dyDescent="0.3">
      <c r="A404" s="19">
        <v>2931</v>
      </c>
      <c r="B404" s="153" t="str">
        <f>VLOOKUP(A404,'CUSTOS UNITÁRIOS'!$A$2:$C$116,2,FALSE)</f>
        <v>CABO DE AÇO SM 1/4P (6,4MM) 7 FIOS</v>
      </c>
      <c r="C404" s="153"/>
      <c r="D404" s="153"/>
      <c r="E404" s="153"/>
      <c r="F404" s="153"/>
      <c r="G404" s="20">
        <v>2</v>
      </c>
      <c r="H404" s="21" t="s">
        <v>131</v>
      </c>
      <c r="I404" s="3">
        <f>VLOOKUP(A404,'CUSTOS UNITÁRIOS'!$A$2:$C$116,3,FALSE)</f>
        <v>0</v>
      </c>
      <c r="J404" s="22">
        <f t="shared" si="25"/>
        <v>0</v>
      </c>
      <c r="K404" s="22">
        <f t="shared" si="26"/>
        <v>0</v>
      </c>
    </row>
    <row r="405" spans="1:11" x14ac:dyDescent="0.3">
      <c r="A405" s="19">
        <v>226373</v>
      </c>
      <c r="B405" s="153" t="str">
        <f>VLOOKUP(A405,'CUSTOS UNITÁRIOS'!$A$2:$C$116,2,FALSE)</f>
        <v>CABO QUADRUPLEX CA 3X1X70+70 1KV</v>
      </c>
      <c r="C405" s="153"/>
      <c r="D405" s="153"/>
      <c r="E405" s="153"/>
      <c r="F405" s="153"/>
      <c r="G405" s="20">
        <v>44</v>
      </c>
      <c r="H405" s="21" t="s">
        <v>130</v>
      </c>
      <c r="I405" s="3">
        <f>VLOOKUP(A405,'CUSTOS UNITÁRIOS'!$A$2:$C$116,3,FALSE)</f>
        <v>0</v>
      </c>
      <c r="J405" s="22">
        <f t="shared" si="25"/>
        <v>0</v>
      </c>
      <c r="K405" s="22">
        <f t="shared" si="26"/>
        <v>0</v>
      </c>
    </row>
    <row r="406" spans="1:11" x14ac:dyDescent="0.3">
      <c r="A406" s="19">
        <v>236877</v>
      </c>
      <c r="B406" s="148" t="str">
        <f>VLOOKUP(A406,'CUSTOS UNITÁRIOS'!$A$2:$C$116,2,FALSE)</f>
        <v>CINTA DE AÇO D 210MM</v>
      </c>
      <c r="C406" s="148"/>
      <c r="D406" s="148"/>
      <c r="E406" s="148"/>
      <c r="F406" s="148"/>
      <c r="G406" s="20">
        <v>2</v>
      </c>
      <c r="H406" s="21" t="s">
        <v>128</v>
      </c>
      <c r="I406" s="3">
        <f>VLOOKUP(A406,'CUSTOS UNITÁRIOS'!$A$2:$C$116,3,FALSE)</f>
        <v>0</v>
      </c>
      <c r="J406" s="22">
        <f t="shared" si="25"/>
        <v>0</v>
      </c>
      <c r="K406" s="22">
        <f t="shared" si="26"/>
        <v>0</v>
      </c>
    </row>
    <row r="407" spans="1:11" x14ac:dyDescent="0.3">
      <c r="A407" s="19">
        <v>227777</v>
      </c>
      <c r="B407" s="148" t="str">
        <f>VLOOKUP(A407,'CUSTOS UNITÁRIOS'!$A$2:$C$116,2,FALSE)</f>
        <v>CONETOR FORMATO H ITEM 2 CAA 27-54MM² / 13-34MM²</v>
      </c>
      <c r="C407" s="148"/>
      <c r="D407" s="148"/>
      <c r="E407" s="148"/>
      <c r="F407" s="148"/>
      <c r="G407" s="20">
        <v>3</v>
      </c>
      <c r="H407" s="21" t="s">
        <v>128</v>
      </c>
      <c r="I407" s="3">
        <f>VLOOKUP(A407,'CUSTOS UNITÁRIOS'!$A$2:$C$116,3,FALSE)</f>
        <v>0</v>
      </c>
      <c r="J407" s="22">
        <f t="shared" si="25"/>
        <v>0</v>
      </c>
      <c r="K407" s="22">
        <f t="shared" si="26"/>
        <v>0</v>
      </c>
    </row>
    <row r="408" spans="1:11" x14ac:dyDescent="0.3">
      <c r="A408" s="19">
        <v>227389</v>
      </c>
      <c r="B408" s="148" t="str">
        <f>VLOOKUP(A408,'CUSTOS UNITÁRIOS'!$A$2:$C$116,2,FALSE)</f>
        <v>CONETOR TERMINAL COMPRESSÃO 1F AÇO 6,4MM / 21MM²</v>
      </c>
      <c r="C408" s="148"/>
      <c r="D408" s="148"/>
      <c r="E408" s="148"/>
      <c r="F408" s="148"/>
      <c r="G408" s="20">
        <v>1</v>
      </c>
      <c r="H408" s="21" t="s">
        <v>128</v>
      </c>
      <c r="I408" s="3">
        <f>VLOOKUP(A408,'CUSTOS UNITÁRIOS'!$A$2:$C$116,3,FALSE)</f>
        <v>0</v>
      </c>
      <c r="J408" s="22">
        <f t="shared" si="25"/>
        <v>0</v>
      </c>
      <c r="K408" s="22">
        <f t="shared" si="26"/>
        <v>0</v>
      </c>
    </row>
    <row r="409" spans="1:11" x14ac:dyDescent="0.3">
      <c r="A409" s="19">
        <v>222539</v>
      </c>
      <c r="B409" s="148" t="str">
        <f>VLOOKUP(A409,'CUSTOS UNITÁRIOS'!$A$2:$C$116,2,FALSE)</f>
        <v>HASTE ATERRAMENTO 2400MM</v>
      </c>
      <c r="C409" s="148"/>
      <c r="D409" s="148"/>
      <c r="E409" s="148"/>
      <c r="F409" s="148"/>
      <c r="G409" s="20">
        <v>1</v>
      </c>
      <c r="H409" s="21" t="s">
        <v>128</v>
      </c>
      <c r="I409" s="3">
        <f>VLOOKUP(A409,'CUSTOS UNITÁRIOS'!$A$2:$C$116,3,FALSE)</f>
        <v>0</v>
      </c>
      <c r="J409" s="22">
        <f t="shared" si="25"/>
        <v>0</v>
      </c>
      <c r="K409" s="22">
        <f t="shared" si="26"/>
        <v>0</v>
      </c>
    </row>
    <row r="410" spans="1:11" x14ac:dyDescent="0.3">
      <c r="A410" s="19">
        <v>237289</v>
      </c>
      <c r="B410" s="148" t="str">
        <f>VLOOKUP(A410,'CUSTOS UNITÁRIOS'!$A$2:$C$116,2,FALSE)</f>
        <v>OLHAL PARA PARAFUSO 50KN</v>
      </c>
      <c r="C410" s="148"/>
      <c r="D410" s="148"/>
      <c r="E410" s="148"/>
      <c r="F410" s="148"/>
      <c r="G410" s="20">
        <v>1</v>
      </c>
      <c r="H410" s="21" t="s">
        <v>128</v>
      </c>
      <c r="I410" s="3">
        <f>VLOOKUP(A410,'CUSTOS UNITÁRIOS'!$A$2:$C$116,3,FALSE)</f>
        <v>0</v>
      </c>
      <c r="J410" s="22">
        <f t="shared" si="25"/>
        <v>0</v>
      </c>
      <c r="K410" s="22">
        <f t="shared" si="26"/>
        <v>0</v>
      </c>
    </row>
    <row r="411" spans="1:11" x14ac:dyDescent="0.3">
      <c r="A411" s="19">
        <v>66878</v>
      </c>
      <c r="B411" s="148" t="str">
        <f>VLOOKUP(A411,'CUSTOS UNITÁRIOS'!$A$2:$C$116,2,FALSE)</f>
        <v>PARAFUSO CABEÇA ABAULADA M16X 45MM</v>
      </c>
      <c r="C411" s="148"/>
      <c r="D411" s="148"/>
      <c r="E411" s="148"/>
      <c r="F411" s="148"/>
      <c r="G411" s="20">
        <v>1</v>
      </c>
      <c r="H411" s="21" t="s">
        <v>128</v>
      </c>
      <c r="I411" s="3">
        <f>VLOOKUP(A411,'CUSTOS UNITÁRIOS'!$A$2:$C$116,3,FALSE)</f>
        <v>0</v>
      </c>
      <c r="J411" s="22">
        <f t="shared" si="25"/>
        <v>0</v>
      </c>
      <c r="K411" s="22">
        <f t="shared" si="26"/>
        <v>0</v>
      </c>
    </row>
    <row r="412" spans="1:11" x14ac:dyDescent="0.3">
      <c r="A412" s="19">
        <v>66886</v>
      </c>
      <c r="B412" s="148" t="str">
        <f>VLOOKUP(A412,'CUSTOS UNITÁRIOS'!$A$2:$C$116,2,FALSE)</f>
        <v>PARAFUSO CABEÇA ABAULADA M16X 70MM</v>
      </c>
      <c r="C412" s="148"/>
      <c r="D412" s="148"/>
      <c r="E412" s="148"/>
      <c r="F412" s="148"/>
      <c r="G412" s="20">
        <v>5</v>
      </c>
      <c r="H412" s="21" t="s">
        <v>128</v>
      </c>
      <c r="I412" s="3">
        <f>VLOOKUP(A412,'CUSTOS UNITÁRIOS'!$A$2:$C$116,3,FALSE)</f>
        <v>0</v>
      </c>
      <c r="J412" s="22">
        <f t="shared" si="25"/>
        <v>0</v>
      </c>
      <c r="K412" s="22">
        <f t="shared" si="26"/>
        <v>0</v>
      </c>
    </row>
    <row r="413" spans="1:11" x14ac:dyDescent="0.3">
      <c r="A413" s="19">
        <v>207415</v>
      </c>
      <c r="B413" s="148" t="str">
        <f>VLOOKUP(A413,'CUSTOS UNITÁRIOS'!$A$2:$C$116,2,FALSE)</f>
        <v>POSTE CONCRETO CIRCULAR 11M 300DAN</v>
      </c>
      <c r="C413" s="148"/>
      <c r="D413" s="148"/>
      <c r="E413" s="148"/>
      <c r="F413" s="148"/>
      <c r="G413" s="20">
        <v>1</v>
      </c>
      <c r="H413" s="21" t="s">
        <v>128</v>
      </c>
      <c r="I413" s="3">
        <f>VLOOKUP(A413,'CUSTOS UNITÁRIOS'!$A$2:$C$116,3,FALSE)</f>
        <v>0</v>
      </c>
      <c r="J413" s="22">
        <f t="shared" si="25"/>
        <v>0</v>
      </c>
      <c r="K413" s="22">
        <f t="shared" si="26"/>
        <v>0</v>
      </c>
    </row>
    <row r="414" spans="1:11" x14ac:dyDescent="0.3">
      <c r="A414" s="7"/>
      <c r="B414" s="34"/>
      <c r="C414" s="34"/>
      <c r="D414" s="34"/>
      <c r="E414" s="34"/>
      <c r="F414" s="34"/>
      <c r="G414" s="35"/>
      <c r="H414" s="36"/>
      <c r="I414" s="37"/>
      <c r="J414" s="38"/>
      <c r="K414" s="22">
        <f>SUM(K402:K413)</f>
        <v>0</v>
      </c>
    </row>
    <row r="415" spans="1:11" x14ac:dyDescent="0.3">
      <c r="A415" s="154" t="s">
        <v>150</v>
      </c>
      <c r="B415" s="154"/>
      <c r="C415" s="154"/>
      <c r="D415" s="154"/>
      <c r="E415" s="154"/>
      <c r="F415" s="154"/>
      <c r="G415" s="35"/>
      <c r="H415" s="36"/>
      <c r="I415" s="37"/>
      <c r="J415" s="38"/>
      <c r="K415" s="39"/>
    </row>
    <row r="416" spans="1:11" x14ac:dyDescent="0.3">
      <c r="A416" s="19" t="s">
        <v>109</v>
      </c>
      <c r="B416" s="148" t="str">
        <f>VLOOKUP(A416,'CUSTOS UNITÁRIOS'!$A$2:$C$116,2,FALSE)</f>
        <v xml:space="preserve">UNIDADE DE SERVIÇO DE CONSTRUÇÃO DE REDES </v>
      </c>
      <c r="C416" s="148"/>
      <c r="D416" s="148"/>
      <c r="E416" s="148"/>
      <c r="F416" s="148"/>
      <c r="G416" s="20">
        <v>0.7</v>
      </c>
      <c r="H416" s="21" t="s">
        <v>132</v>
      </c>
      <c r="I416" s="3">
        <f>VLOOKUP(A416,'CUSTOS UNITÁRIOS'!$A$2:$C$116,3,FALSE)</f>
        <v>0</v>
      </c>
      <c r="J416" s="22">
        <f>I416*G416</f>
        <v>0</v>
      </c>
      <c r="K416" s="22">
        <f>J416</f>
        <v>0</v>
      </c>
    </row>
    <row r="417" spans="1:11" x14ac:dyDescent="0.3">
      <c r="A417" s="19" t="s">
        <v>111</v>
      </c>
      <c r="B417" s="148" t="str">
        <f>VLOOKUP(A417,'CUSTOS UNITÁRIOS'!$A$2:$C$116,2,FALSE)</f>
        <v xml:space="preserve">UNIDADE DE SERVIÇO DE PROJETO </v>
      </c>
      <c r="C417" s="148"/>
      <c r="D417" s="148"/>
      <c r="E417" s="148"/>
      <c r="F417" s="148"/>
      <c r="G417" s="23">
        <v>1</v>
      </c>
      <c r="H417" s="24" t="s">
        <v>132</v>
      </c>
      <c r="I417" s="3">
        <f>VLOOKUP(A417,'CUSTOS UNITÁRIOS'!$A$2:$C$116,3,FALSE)</f>
        <v>0</v>
      </c>
      <c r="J417" s="22">
        <f>I417*G417</f>
        <v>0</v>
      </c>
      <c r="K417" s="22">
        <f>J417</f>
        <v>0</v>
      </c>
    </row>
    <row r="418" spans="1:11" x14ac:dyDescent="0.3">
      <c r="K418" s="22">
        <f>SUM(K416:K417)</f>
        <v>0</v>
      </c>
    </row>
    <row r="429" spans="1:11" ht="15" thickBot="1" x14ac:dyDescent="0.35"/>
    <row r="430" spans="1:11" ht="15" customHeight="1" x14ac:dyDescent="0.3">
      <c r="A430" s="121" t="s">
        <v>344</v>
      </c>
      <c r="B430" s="105"/>
      <c r="C430" s="105"/>
      <c r="D430" s="105"/>
      <c r="E430" s="105"/>
      <c r="F430" s="105"/>
      <c r="G430" s="106"/>
      <c r="H430" s="8"/>
      <c r="I430" s="8"/>
    </row>
    <row r="431" spans="1:11" x14ac:dyDescent="0.3">
      <c r="A431" s="107"/>
      <c r="B431" s="108"/>
      <c r="C431" s="108"/>
      <c r="D431" s="108"/>
      <c r="E431" s="108"/>
      <c r="F431" s="108"/>
      <c r="G431" s="109"/>
      <c r="H431" s="8"/>
      <c r="I431" s="8"/>
    </row>
    <row r="432" spans="1:11" ht="15" thickBot="1" x14ac:dyDescent="0.35">
      <c r="A432" s="110"/>
      <c r="B432" s="111"/>
      <c r="C432" s="111"/>
      <c r="D432" s="111"/>
      <c r="E432" s="111"/>
      <c r="F432" s="111"/>
      <c r="G432" s="112"/>
      <c r="H432" s="9"/>
      <c r="I432" s="9"/>
      <c r="J432" s="6"/>
      <c r="K432" s="6"/>
    </row>
    <row r="433" spans="1:12" ht="15" thickBot="1" x14ac:dyDescent="0.35">
      <c r="A433" s="5"/>
      <c r="B433" s="5"/>
      <c r="C433" s="5"/>
      <c r="D433" s="5"/>
      <c r="E433" s="5"/>
      <c r="F433" s="5"/>
      <c r="G433" s="16"/>
      <c r="H433" s="10"/>
      <c r="I433" s="10"/>
    </row>
    <row r="434" spans="1:12" ht="15" thickBot="1" x14ac:dyDescent="0.35">
      <c r="A434" s="113"/>
      <c r="B434" s="114"/>
      <c r="C434" s="114"/>
      <c r="D434" s="114"/>
      <c r="E434" s="31"/>
      <c r="F434" s="114"/>
      <c r="G434" s="114"/>
      <c r="H434" s="32"/>
      <c r="I434" s="115"/>
      <c r="J434" s="115"/>
      <c r="K434" s="116"/>
    </row>
    <row r="435" spans="1:12" ht="16.2" thickBot="1" x14ac:dyDescent="0.35">
      <c r="A435" s="27"/>
      <c r="B435" s="28"/>
      <c r="C435" s="28"/>
      <c r="D435" s="28"/>
      <c r="E435" s="29"/>
      <c r="F435" s="5"/>
      <c r="G435" s="30"/>
      <c r="H435" s="10"/>
      <c r="I435" s="10"/>
      <c r="J435" s="5"/>
      <c r="K435" s="5"/>
    </row>
    <row r="436" spans="1:12" ht="15" thickBot="1" x14ac:dyDescent="0.35">
      <c r="A436" s="149"/>
      <c r="B436" s="150"/>
      <c r="C436" s="150"/>
      <c r="D436" s="150"/>
      <c r="E436" s="150"/>
      <c r="F436" s="150"/>
      <c r="G436" s="150"/>
      <c r="H436" s="150"/>
      <c r="I436" s="150"/>
      <c r="J436" s="150"/>
      <c r="K436" s="151"/>
    </row>
    <row r="437" spans="1:12" ht="15" thickBot="1" x14ac:dyDescent="0.35">
      <c r="A437" s="168"/>
      <c r="B437" s="169"/>
      <c r="C437" s="169"/>
      <c r="D437" s="169"/>
      <c r="E437" s="169"/>
      <c r="F437" s="169"/>
      <c r="G437" s="169"/>
      <c r="H437" s="169"/>
      <c r="I437" s="169"/>
      <c r="J437" s="169"/>
      <c r="K437" s="170"/>
    </row>
    <row r="438" spans="1:12" x14ac:dyDescent="0.3">
      <c r="A438" s="155" t="s">
        <v>126</v>
      </c>
      <c r="B438" s="157" t="s">
        <v>156</v>
      </c>
      <c r="C438" s="158" t="s">
        <v>162</v>
      </c>
      <c r="D438" s="159"/>
      <c r="E438" s="159"/>
      <c r="F438" s="159"/>
      <c r="G438" s="159"/>
      <c r="H438" s="159"/>
      <c r="I438" s="160"/>
      <c r="J438" s="164" t="s">
        <v>139</v>
      </c>
      <c r="K438" s="171"/>
      <c r="L438" s="19" t="s">
        <v>149</v>
      </c>
    </row>
    <row r="439" spans="1:12" x14ac:dyDescent="0.3">
      <c r="A439" s="156"/>
      <c r="B439" s="134"/>
      <c r="C439" s="161"/>
      <c r="D439" s="162"/>
      <c r="E439" s="162"/>
      <c r="F439" s="162"/>
      <c r="G439" s="162"/>
      <c r="H439" s="162"/>
      <c r="I439" s="163"/>
      <c r="J439" s="166">
        <f>K453+K457</f>
        <v>0</v>
      </c>
      <c r="K439" s="172"/>
      <c r="L439" s="69"/>
    </row>
    <row r="440" spans="1:12" ht="27.6" x14ac:dyDescent="0.3">
      <c r="A440" s="12" t="s">
        <v>119</v>
      </c>
      <c r="B440" s="152" t="s">
        <v>120</v>
      </c>
      <c r="C440" s="152"/>
      <c r="D440" s="152"/>
      <c r="E440" s="152"/>
      <c r="F440" s="152"/>
      <c r="G440" s="17" t="s">
        <v>125</v>
      </c>
      <c r="H440" s="13" t="s">
        <v>124</v>
      </c>
      <c r="I440" s="14" t="s">
        <v>123</v>
      </c>
      <c r="J440" s="14" t="s">
        <v>121</v>
      </c>
      <c r="K440" s="15" t="s">
        <v>122</v>
      </c>
    </row>
    <row r="441" spans="1:12" x14ac:dyDescent="0.3">
      <c r="A441" s="19">
        <v>327692</v>
      </c>
      <c r="B441" s="153" t="str">
        <f>VLOOKUP(A441,'CUSTOS UNITÁRIOS'!$A$2:$C$116,2,FALSE)</f>
        <v>BRAÇADEIRA PLÁSTICA CABO MULTIPLEXADO</v>
      </c>
      <c r="C441" s="153"/>
      <c r="D441" s="153"/>
      <c r="E441" s="153"/>
      <c r="F441" s="153"/>
      <c r="G441" s="20">
        <v>2</v>
      </c>
      <c r="H441" s="21" t="s">
        <v>128</v>
      </c>
      <c r="I441" s="3">
        <f>VLOOKUP(A441,'CUSTOS UNITÁRIOS'!$A$2:$C$116,3,FALSE)</f>
        <v>0</v>
      </c>
      <c r="J441" s="22">
        <f>I441*G441</f>
        <v>0</v>
      </c>
      <c r="K441" s="22">
        <f>J441*$L$439</f>
        <v>0</v>
      </c>
    </row>
    <row r="442" spans="1:12" x14ac:dyDescent="0.3">
      <c r="A442" s="19">
        <v>231712</v>
      </c>
      <c r="B442" s="153" t="str">
        <f>VLOOKUP(A442,'CUSTOS UNITÁRIOS'!$A$2:$C$116,2,FALSE)</f>
        <v>BRAÇO SUPORTE COM GRAMPO DE SUSPENSÃO ITEM 2</v>
      </c>
      <c r="C442" s="153"/>
      <c r="D442" s="153"/>
      <c r="E442" s="153"/>
      <c r="F442" s="153"/>
      <c r="G442" s="20">
        <v>1</v>
      </c>
      <c r="H442" s="21" t="s">
        <v>129</v>
      </c>
      <c r="I442" s="3">
        <f>VLOOKUP(A442,'CUSTOS UNITÁRIOS'!$A$2:$C$116,3,FALSE)</f>
        <v>0</v>
      </c>
      <c r="J442" s="22">
        <f t="shared" ref="J442:J452" si="27">I442*G442</f>
        <v>0</v>
      </c>
      <c r="K442" s="22">
        <f t="shared" ref="K442:K452" si="28">J442*$L$439</f>
        <v>0</v>
      </c>
    </row>
    <row r="443" spans="1:12" x14ac:dyDescent="0.3">
      <c r="A443" s="19">
        <v>2931</v>
      </c>
      <c r="B443" s="153" t="str">
        <f>VLOOKUP(A443,'CUSTOS UNITÁRIOS'!$A$2:$C$116,2,FALSE)</f>
        <v>CABO DE AÇO SM 1/4P (6,4MM) 7 FIOS</v>
      </c>
      <c r="C443" s="153"/>
      <c r="D443" s="153"/>
      <c r="E443" s="153"/>
      <c r="F443" s="153"/>
      <c r="G443" s="20">
        <v>2</v>
      </c>
      <c r="H443" s="21" t="s">
        <v>131</v>
      </c>
      <c r="I443" s="3">
        <f>VLOOKUP(A443,'CUSTOS UNITÁRIOS'!$A$2:$C$116,3,FALSE)</f>
        <v>0</v>
      </c>
      <c r="J443" s="22">
        <f t="shared" si="27"/>
        <v>0</v>
      </c>
      <c r="K443" s="22">
        <f t="shared" si="28"/>
        <v>0</v>
      </c>
    </row>
    <row r="444" spans="1:12" x14ac:dyDescent="0.3">
      <c r="A444" s="19">
        <v>226365</v>
      </c>
      <c r="B444" s="153" t="str">
        <f>VLOOKUP(A444,'CUSTOS UNITÁRIOS'!$A$2:$C$116,2,FALSE)</f>
        <v>CABO QUADRUPLEX CA 3X1X120+70 1KV</v>
      </c>
      <c r="C444" s="153"/>
      <c r="D444" s="153"/>
      <c r="E444" s="153"/>
      <c r="F444" s="153"/>
      <c r="G444" s="20">
        <v>44</v>
      </c>
      <c r="H444" s="21" t="s">
        <v>130</v>
      </c>
      <c r="I444" s="3">
        <f>VLOOKUP(A444,'CUSTOS UNITÁRIOS'!$A$2:$C$116,3,FALSE)</f>
        <v>0</v>
      </c>
      <c r="J444" s="22">
        <f t="shared" si="27"/>
        <v>0</v>
      </c>
      <c r="K444" s="22">
        <f t="shared" si="28"/>
        <v>0</v>
      </c>
    </row>
    <row r="445" spans="1:12" x14ac:dyDescent="0.3">
      <c r="A445" s="19">
        <v>236877</v>
      </c>
      <c r="B445" s="148" t="str">
        <f>VLOOKUP(A445,'CUSTOS UNITÁRIOS'!$A$2:$C$116,2,FALSE)</f>
        <v>CINTA DE AÇO D 210MM</v>
      </c>
      <c r="C445" s="148"/>
      <c r="D445" s="148"/>
      <c r="E445" s="148"/>
      <c r="F445" s="148"/>
      <c r="G445" s="20">
        <v>2</v>
      </c>
      <c r="H445" s="21" t="s">
        <v>128</v>
      </c>
      <c r="I445" s="3">
        <f>VLOOKUP(A445,'CUSTOS UNITÁRIOS'!$A$2:$C$116,3,FALSE)</f>
        <v>0</v>
      </c>
      <c r="J445" s="22">
        <f t="shared" si="27"/>
        <v>0</v>
      </c>
      <c r="K445" s="22">
        <f t="shared" si="28"/>
        <v>0</v>
      </c>
    </row>
    <row r="446" spans="1:12" x14ac:dyDescent="0.3">
      <c r="A446" s="19">
        <v>227777</v>
      </c>
      <c r="B446" s="148" t="str">
        <f>VLOOKUP(A446,'CUSTOS UNITÁRIOS'!$A$2:$C$116,2,FALSE)</f>
        <v>CONETOR FORMATO H ITEM 2 CAA 27-54MM² / 13-34MM²</v>
      </c>
      <c r="C446" s="148"/>
      <c r="D446" s="148"/>
      <c r="E446" s="148"/>
      <c r="F446" s="148"/>
      <c r="G446" s="20">
        <v>3</v>
      </c>
      <c r="H446" s="21" t="s">
        <v>128</v>
      </c>
      <c r="I446" s="3">
        <f>VLOOKUP(A446,'CUSTOS UNITÁRIOS'!$A$2:$C$116,3,FALSE)</f>
        <v>0</v>
      </c>
      <c r="J446" s="22">
        <f t="shared" si="27"/>
        <v>0</v>
      </c>
      <c r="K446" s="22">
        <f t="shared" si="28"/>
        <v>0</v>
      </c>
    </row>
    <row r="447" spans="1:12" x14ac:dyDescent="0.3">
      <c r="A447" s="19">
        <v>227389</v>
      </c>
      <c r="B447" s="148" t="str">
        <f>VLOOKUP(A447,'CUSTOS UNITÁRIOS'!$A$2:$C$116,2,FALSE)</f>
        <v>CONETOR TERMINAL COMPRESSÃO 1F AÇO 6,4MM / 21MM²</v>
      </c>
      <c r="C447" s="148"/>
      <c r="D447" s="148"/>
      <c r="E447" s="148"/>
      <c r="F447" s="148"/>
      <c r="G447" s="20">
        <v>1</v>
      </c>
      <c r="H447" s="21" t="s">
        <v>128</v>
      </c>
      <c r="I447" s="3">
        <f>VLOOKUP(A447,'CUSTOS UNITÁRIOS'!$A$2:$C$116,3,FALSE)</f>
        <v>0</v>
      </c>
      <c r="J447" s="22">
        <f t="shared" si="27"/>
        <v>0</v>
      </c>
      <c r="K447" s="22">
        <f t="shared" si="28"/>
        <v>0</v>
      </c>
    </row>
    <row r="448" spans="1:12" x14ac:dyDescent="0.3">
      <c r="A448" s="19">
        <v>222539</v>
      </c>
      <c r="B448" s="148" t="str">
        <f>VLOOKUP(A448,'CUSTOS UNITÁRIOS'!$A$2:$C$116,2,FALSE)</f>
        <v>HASTE ATERRAMENTO 2400MM</v>
      </c>
      <c r="C448" s="148"/>
      <c r="D448" s="148"/>
      <c r="E448" s="148"/>
      <c r="F448" s="148"/>
      <c r="G448" s="20">
        <v>1</v>
      </c>
      <c r="H448" s="21" t="s">
        <v>128</v>
      </c>
      <c r="I448" s="3">
        <f>VLOOKUP(A448,'CUSTOS UNITÁRIOS'!$A$2:$C$116,3,FALSE)</f>
        <v>0</v>
      </c>
      <c r="J448" s="22">
        <f t="shared" si="27"/>
        <v>0</v>
      </c>
      <c r="K448" s="22">
        <f t="shared" si="28"/>
        <v>0</v>
      </c>
    </row>
    <row r="449" spans="1:11" x14ac:dyDescent="0.3">
      <c r="A449" s="19">
        <v>237289</v>
      </c>
      <c r="B449" s="148" t="str">
        <f>VLOOKUP(A449,'CUSTOS UNITÁRIOS'!$A$2:$C$116,2,FALSE)</f>
        <v>OLHAL PARA PARAFUSO 50KN</v>
      </c>
      <c r="C449" s="148"/>
      <c r="D449" s="148"/>
      <c r="E449" s="148"/>
      <c r="F449" s="148"/>
      <c r="G449" s="20">
        <v>1</v>
      </c>
      <c r="H449" s="21" t="s">
        <v>128</v>
      </c>
      <c r="I449" s="3">
        <f>VLOOKUP(A449,'CUSTOS UNITÁRIOS'!$A$2:$C$116,3,FALSE)</f>
        <v>0</v>
      </c>
      <c r="J449" s="22">
        <f t="shared" si="27"/>
        <v>0</v>
      </c>
      <c r="K449" s="22">
        <f t="shared" si="28"/>
        <v>0</v>
      </c>
    </row>
    <row r="450" spans="1:11" x14ac:dyDescent="0.3">
      <c r="A450" s="19">
        <v>66878</v>
      </c>
      <c r="B450" s="148" t="str">
        <f>VLOOKUP(A450,'CUSTOS UNITÁRIOS'!$A$2:$C$116,2,FALSE)</f>
        <v>PARAFUSO CABEÇA ABAULADA M16X 45MM</v>
      </c>
      <c r="C450" s="148"/>
      <c r="D450" s="148"/>
      <c r="E450" s="148"/>
      <c r="F450" s="148"/>
      <c r="G450" s="20">
        <v>1</v>
      </c>
      <c r="H450" s="21" t="s">
        <v>128</v>
      </c>
      <c r="I450" s="3">
        <f>VLOOKUP(A450,'CUSTOS UNITÁRIOS'!$A$2:$C$116,3,FALSE)</f>
        <v>0</v>
      </c>
      <c r="J450" s="22">
        <f t="shared" si="27"/>
        <v>0</v>
      </c>
      <c r="K450" s="22">
        <f t="shared" si="28"/>
        <v>0</v>
      </c>
    </row>
    <row r="451" spans="1:11" x14ac:dyDescent="0.3">
      <c r="A451" s="19">
        <v>66886</v>
      </c>
      <c r="B451" s="148" t="str">
        <f>VLOOKUP(A451,'CUSTOS UNITÁRIOS'!$A$2:$C$116,2,FALSE)</f>
        <v>PARAFUSO CABEÇA ABAULADA M16X 70MM</v>
      </c>
      <c r="C451" s="148"/>
      <c r="D451" s="148"/>
      <c r="E451" s="148"/>
      <c r="F451" s="148"/>
      <c r="G451" s="20">
        <v>5</v>
      </c>
      <c r="H451" s="21" t="s">
        <v>128</v>
      </c>
      <c r="I451" s="3">
        <f>VLOOKUP(A451,'CUSTOS UNITÁRIOS'!$A$2:$C$116,3,FALSE)</f>
        <v>0</v>
      </c>
      <c r="J451" s="22">
        <f t="shared" si="27"/>
        <v>0</v>
      </c>
      <c r="K451" s="22">
        <f t="shared" si="28"/>
        <v>0</v>
      </c>
    </row>
    <row r="452" spans="1:11" x14ac:dyDescent="0.3">
      <c r="A452" s="19">
        <v>207415</v>
      </c>
      <c r="B452" s="148" t="str">
        <f>VLOOKUP(A452,'CUSTOS UNITÁRIOS'!$A$2:$C$116,2,FALSE)</f>
        <v>POSTE CONCRETO CIRCULAR 11M 300DAN</v>
      </c>
      <c r="C452" s="148"/>
      <c r="D452" s="148"/>
      <c r="E452" s="148"/>
      <c r="F452" s="148"/>
      <c r="G452" s="20">
        <v>1</v>
      </c>
      <c r="H452" s="21" t="s">
        <v>128</v>
      </c>
      <c r="I452" s="3">
        <f>VLOOKUP(A452,'CUSTOS UNITÁRIOS'!$A$2:$C$116,3,FALSE)</f>
        <v>0</v>
      </c>
      <c r="J452" s="22">
        <f t="shared" si="27"/>
        <v>0</v>
      </c>
      <c r="K452" s="22">
        <f t="shared" si="28"/>
        <v>0</v>
      </c>
    </row>
    <row r="453" spans="1:11" x14ac:dyDescent="0.3">
      <c r="A453" s="7"/>
      <c r="B453" s="34"/>
      <c r="C453" s="34"/>
      <c r="D453" s="34"/>
      <c r="E453" s="34"/>
      <c r="F453" s="34"/>
      <c r="G453" s="35"/>
      <c r="H453" s="36"/>
      <c r="I453" s="37"/>
      <c r="J453" s="38"/>
      <c r="K453" s="22">
        <f>SUM(K441:K452)</f>
        <v>0</v>
      </c>
    </row>
    <row r="454" spans="1:11" x14ac:dyDescent="0.3">
      <c r="A454" s="154" t="s">
        <v>150</v>
      </c>
      <c r="B454" s="154"/>
      <c r="C454" s="154"/>
      <c r="D454" s="154"/>
      <c r="E454" s="154"/>
      <c r="F454" s="154"/>
      <c r="G454" s="35"/>
      <c r="H454" s="36"/>
      <c r="I454" s="37"/>
      <c r="J454" s="38"/>
      <c r="K454" s="39"/>
    </row>
    <row r="455" spans="1:11" x14ac:dyDescent="0.3">
      <c r="A455" s="19" t="s">
        <v>109</v>
      </c>
      <c r="B455" s="148" t="str">
        <f>VLOOKUP(A455,'CUSTOS UNITÁRIOS'!$A$2:$C$116,2,FALSE)</f>
        <v xml:space="preserve">UNIDADE DE SERVIÇO DE CONSTRUÇÃO DE REDES </v>
      </c>
      <c r="C455" s="148"/>
      <c r="D455" s="148"/>
      <c r="E455" s="148"/>
      <c r="F455" s="148"/>
      <c r="G455" s="20">
        <v>0.7</v>
      </c>
      <c r="H455" s="21" t="s">
        <v>132</v>
      </c>
      <c r="I455" s="3">
        <f>VLOOKUP(A455,'CUSTOS UNITÁRIOS'!$A$2:$C$116,3,FALSE)</f>
        <v>0</v>
      </c>
      <c r="J455" s="22">
        <f>I455*G455</f>
        <v>0</v>
      </c>
      <c r="K455" s="22">
        <f>J455</f>
        <v>0</v>
      </c>
    </row>
    <row r="456" spans="1:11" x14ac:dyDescent="0.3">
      <c r="A456" s="19" t="s">
        <v>111</v>
      </c>
      <c r="B456" s="148" t="str">
        <f>VLOOKUP(A456,'CUSTOS UNITÁRIOS'!$A$2:$C$116,2,FALSE)</f>
        <v xml:space="preserve">UNIDADE DE SERVIÇO DE PROJETO </v>
      </c>
      <c r="C456" s="148"/>
      <c r="D456" s="148"/>
      <c r="E456" s="148"/>
      <c r="F456" s="148"/>
      <c r="G456" s="23">
        <v>1</v>
      </c>
      <c r="H456" s="24" t="s">
        <v>132</v>
      </c>
      <c r="I456" s="3">
        <f>VLOOKUP(A456,'CUSTOS UNITÁRIOS'!$A$2:$C$116,3,FALSE)</f>
        <v>0</v>
      </c>
      <c r="J456" s="22">
        <f>I456*G456</f>
        <v>0</v>
      </c>
      <c r="K456" s="22">
        <f>J456</f>
        <v>0</v>
      </c>
    </row>
    <row r="457" spans="1:11" x14ac:dyDescent="0.3">
      <c r="K457" s="22">
        <f>SUM(K455:K456)</f>
        <v>0</v>
      </c>
    </row>
    <row r="468" spans="1:12" ht="15" thickBot="1" x14ac:dyDescent="0.35"/>
    <row r="469" spans="1:12" ht="15" customHeight="1" x14ac:dyDescent="0.3">
      <c r="A469" s="121" t="s">
        <v>344</v>
      </c>
      <c r="B469" s="105"/>
      <c r="C469" s="105"/>
      <c r="D469" s="105"/>
      <c r="E469" s="105"/>
      <c r="F469" s="105"/>
      <c r="G469" s="106"/>
      <c r="H469" s="8"/>
      <c r="I469" s="8"/>
    </row>
    <row r="470" spans="1:12" x14ac:dyDescent="0.3">
      <c r="A470" s="107"/>
      <c r="B470" s="108"/>
      <c r="C470" s="108"/>
      <c r="D470" s="108"/>
      <c r="E470" s="108"/>
      <c r="F470" s="108"/>
      <c r="G470" s="109"/>
      <c r="H470" s="8"/>
      <c r="I470" s="8"/>
    </row>
    <row r="471" spans="1:12" ht="15" thickBot="1" x14ac:dyDescent="0.35">
      <c r="A471" s="110"/>
      <c r="B471" s="111"/>
      <c r="C471" s="111"/>
      <c r="D471" s="111"/>
      <c r="E471" s="111"/>
      <c r="F471" s="111"/>
      <c r="G471" s="112"/>
      <c r="H471" s="9"/>
      <c r="I471" s="9"/>
      <c r="J471" s="6"/>
      <c r="K471" s="6"/>
    </row>
    <row r="472" spans="1:12" ht="15" thickBot="1" x14ac:dyDescent="0.35">
      <c r="A472" s="5"/>
      <c r="B472" s="5"/>
      <c r="C472" s="5"/>
      <c r="D472" s="5"/>
      <c r="E472" s="5"/>
      <c r="F472" s="5"/>
      <c r="G472" s="16"/>
      <c r="H472" s="10"/>
      <c r="I472" s="10"/>
    </row>
    <row r="473" spans="1:12" ht="15" thickBot="1" x14ac:dyDescent="0.35">
      <c r="A473" s="113"/>
      <c r="B473" s="114"/>
      <c r="C473" s="114"/>
      <c r="D473" s="114"/>
      <c r="E473" s="31"/>
      <c r="F473" s="114"/>
      <c r="G473" s="114"/>
      <c r="H473" s="32"/>
      <c r="I473" s="115"/>
      <c r="J473" s="115"/>
      <c r="K473" s="116"/>
    </row>
    <row r="474" spans="1:12" ht="16.2" thickBot="1" x14ac:dyDescent="0.35">
      <c r="A474" s="27"/>
      <c r="B474" s="28"/>
      <c r="C474" s="28"/>
      <c r="D474" s="28"/>
      <c r="E474" s="29"/>
      <c r="F474" s="5"/>
      <c r="G474" s="30"/>
      <c r="H474" s="10"/>
      <c r="I474" s="10"/>
      <c r="J474" s="5"/>
      <c r="K474" s="5"/>
    </row>
    <row r="475" spans="1:12" ht="15" thickBot="1" x14ac:dyDescent="0.35">
      <c r="A475" s="149"/>
      <c r="B475" s="150"/>
      <c r="C475" s="150"/>
      <c r="D475" s="150"/>
      <c r="E475" s="150"/>
      <c r="F475" s="150"/>
      <c r="G475" s="150"/>
      <c r="H475" s="150"/>
      <c r="I475" s="150"/>
      <c r="J475" s="150"/>
      <c r="K475" s="151"/>
    </row>
    <row r="476" spans="1:12" ht="15" thickBot="1" x14ac:dyDescent="0.35">
      <c r="A476" s="168"/>
      <c r="B476" s="169"/>
      <c r="C476" s="169"/>
      <c r="D476" s="169"/>
      <c r="E476" s="169"/>
      <c r="F476" s="169"/>
      <c r="G476" s="169"/>
      <c r="H476" s="169"/>
      <c r="I476" s="169"/>
      <c r="J476" s="169"/>
      <c r="K476" s="170"/>
    </row>
    <row r="477" spans="1:12" x14ac:dyDescent="0.3">
      <c r="A477" s="155" t="s">
        <v>126</v>
      </c>
      <c r="B477" s="157" t="s">
        <v>157</v>
      </c>
      <c r="C477" s="158" t="s">
        <v>158</v>
      </c>
      <c r="D477" s="159"/>
      <c r="E477" s="159"/>
      <c r="F477" s="159"/>
      <c r="G477" s="159"/>
      <c r="H477" s="159"/>
      <c r="I477" s="160"/>
      <c r="J477" s="164" t="s">
        <v>139</v>
      </c>
      <c r="K477" s="165"/>
      <c r="L477" s="69" t="s">
        <v>149</v>
      </c>
    </row>
    <row r="478" spans="1:12" x14ac:dyDescent="0.3">
      <c r="A478" s="156"/>
      <c r="B478" s="134"/>
      <c r="C478" s="161"/>
      <c r="D478" s="162"/>
      <c r="E478" s="162"/>
      <c r="F478" s="162"/>
      <c r="G478" s="162"/>
      <c r="H478" s="162"/>
      <c r="I478" s="163"/>
      <c r="J478" s="166">
        <f>K507+K523</f>
        <v>0</v>
      </c>
      <c r="K478" s="167"/>
      <c r="L478" s="69"/>
    </row>
    <row r="479" spans="1:12" ht="27.6" x14ac:dyDescent="0.3">
      <c r="A479" s="12" t="s">
        <v>119</v>
      </c>
      <c r="B479" s="152" t="s">
        <v>120</v>
      </c>
      <c r="C479" s="152"/>
      <c r="D479" s="152"/>
      <c r="E479" s="152"/>
      <c r="F479" s="152"/>
      <c r="G479" s="17" t="s">
        <v>125</v>
      </c>
      <c r="H479" s="13" t="s">
        <v>124</v>
      </c>
      <c r="I479" s="14" t="s">
        <v>123</v>
      </c>
      <c r="J479" s="14" t="s">
        <v>121</v>
      </c>
      <c r="K479" s="15" t="s">
        <v>122</v>
      </c>
      <c r="L479" s="70"/>
    </row>
    <row r="480" spans="1:12" x14ac:dyDescent="0.3">
      <c r="A480" s="19">
        <v>225623</v>
      </c>
      <c r="B480" s="153" t="str">
        <f>VLOOKUP(A480,'CUSTOS UNITÁRIOS'!$A$2:$C$116,2,FALSE)</f>
        <v>CABO AL 1X 16MM² 1KV</v>
      </c>
      <c r="C480" s="153"/>
      <c r="D480" s="153"/>
      <c r="E480" s="153"/>
      <c r="F480" s="153"/>
      <c r="G480" s="20">
        <v>3</v>
      </c>
      <c r="H480" s="21" t="s">
        <v>130</v>
      </c>
      <c r="I480" s="3">
        <f>VLOOKUP(A480,'CUSTOS UNITÁRIOS'!$A$2:$C$116,3,FALSE)</f>
        <v>0</v>
      </c>
      <c r="J480" s="22">
        <f>I480*G480</f>
        <v>0</v>
      </c>
      <c r="K480" s="22">
        <f t="shared" ref="K480:K481" si="29">J480*$L$478</f>
        <v>0</v>
      </c>
      <c r="L480" s="70"/>
    </row>
    <row r="481" spans="1:12" x14ac:dyDescent="0.3">
      <c r="A481" s="19">
        <v>231548</v>
      </c>
      <c r="B481" s="153" t="str">
        <f>VLOOKUP(A481,'CUSTOS UNITÁRIOS'!$A$2:$C$116,2,FALSE)</f>
        <v>CABO AL 1X 50MM² 15KV PROTEGIDO</v>
      </c>
      <c r="C481" s="153"/>
      <c r="D481" s="153"/>
      <c r="E481" s="153"/>
      <c r="F481" s="153"/>
      <c r="G481" s="20">
        <v>9</v>
      </c>
      <c r="H481" s="21" t="s">
        <v>130</v>
      </c>
      <c r="I481" s="3">
        <f>VLOOKUP(A481,'CUSTOS UNITÁRIOS'!$A$2:$C$116,3,FALSE)</f>
        <v>0</v>
      </c>
      <c r="J481" s="22">
        <f t="shared" ref="J481:J506" si="30">I481*G481</f>
        <v>0</v>
      </c>
      <c r="K481" s="22">
        <f t="shared" si="29"/>
        <v>0</v>
      </c>
      <c r="L481" s="70"/>
    </row>
    <row r="482" spans="1:12" x14ac:dyDescent="0.3">
      <c r="A482" s="19">
        <v>225656</v>
      </c>
      <c r="B482" s="153" t="str">
        <f>VLOOKUP(A482,'CUSTOS UNITÁRIOS'!$A$2:$C$116,2,FALSE)</f>
        <v>CABO AL 1X 70MM² 1KV</v>
      </c>
      <c r="C482" s="153"/>
      <c r="D482" s="153"/>
      <c r="E482" s="153"/>
      <c r="F482" s="153"/>
      <c r="G482" s="20">
        <v>6</v>
      </c>
      <c r="H482" s="21" t="s">
        <v>130</v>
      </c>
      <c r="I482" s="3">
        <f>VLOOKUP(A482,'CUSTOS UNITÁRIOS'!$A$2:$C$116,3,FALSE)</f>
        <v>0</v>
      </c>
      <c r="J482" s="22">
        <f t="shared" si="30"/>
        <v>0</v>
      </c>
      <c r="K482" s="22">
        <f>J482*$L$478</f>
        <v>0</v>
      </c>
      <c r="L482" s="70"/>
    </row>
    <row r="483" spans="1:12" x14ac:dyDescent="0.3">
      <c r="A483" s="19">
        <v>2931</v>
      </c>
      <c r="B483" s="153" t="str">
        <f>VLOOKUP(A483,'CUSTOS UNITÁRIOS'!$A$2:$C$116,2,FALSE)</f>
        <v>CABO DE AÇO SM 1/4P (6,4MM) 7 FIOS</v>
      </c>
      <c r="C483" s="153"/>
      <c r="D483" s="153"/>
      <c r="E483" s="153"/>
      <c r="F483" s="153"/>
      <c r="G483" s="20">
        <v>4.5</v>
      </c>
      <c r="H483" s="21" t="s">
        <v>131</v>
      </c>
      <c r="I483" s="3">
        <f>VLOOKUP(A483,'CUSTOS UNITÁRIOS'!$A$2:$C$116,3,FALSE)</f>
        <v>0</v>
      </c>
      <c r="J483" s="22">
        <f t="shared" si="30"/>
        <v>0</v>
      </c>
      <c r="K483" s="22">
        <f t="shared" ref="K483:K506" si="31">J483*$L$478</f>
        <v>0</v>
      </c>
      <c r="L483" s="70"/>
    </row>
    <row r="484" spans="1:12" x14ac:dyDescent="0.3">
      <c r="A484" s="19">
        <v>226373</v>
      </c>
      <c r="B484" s="148" t="str">
        <f>VLOOKUP(A484,'CUSTOS UNITÁRIOS'!$A$2:$C$116,2,FALSE)</f>
        <v>CABO QUADRUPLEX CA 3X1X70+70 1KV</v>
      </c>
      <c r="C484" s="148"/>
      <c r="D484" s="148"/>
      <c r="E484" s="148"/>
      <c r="F484" s="148"/>
      <c r="G484" s="20">
        <v>44</v>
      </c>
      <c r="H484" s="21" t="s">
        <v>130</v>
      </c>
      <c r="I484" s="3">
        <f>VLOOKUP(A484,'CUSTOS UNITÁRIOS'!$A$2:$C$116,3,FALSE)</f>
        <v>0</v>
      </c>
      <c r="J484" s="22">
        <f t="shared" si="30"/>
        <v>0</v>
      </c>
      <c r="K484" s="22">
        <f t="shared" si="31"/>
        <v>0</v>
      </c>
      <c r="L484" s="70"/>
    </row>
    <row r="485" spans="1:12" x14ac:dyDescent="0.3">
      <c r="A485" s="19">
        <v>270439</v>
      </c>
      <c r="B485" s="148" t="str">
        <f>VLOOKUP(A485,'CUSTOS UNITÁRIOS'!$A$2:$C$116,2,FALSE)</f>
        <v>CHAVE FUSÍVEL 15KV COM PORTA FUSÍVEL 100A 7,1KA</v>
      </c>
      <c r="C485" s="148"/>
      <c r="D485" s="148"/>
      <c r="E485" s="148"/>
      <c r="F485" s="148"/>
      <c r="G485" s="20">
        <v>3</v>
      </c>
      <c r="H485" s="21" t="s">
        <v>128</v>
      </c>
      <c r="I485" s="3">
        <f>VLOOKUP(A485,'CUSTOS UNITÁRIOS'!$A$2:$C$116,3,FALSE)</f>
        <v>0</v>
      </c>
      <c r="J485" s="22">
        <f t="shared" si="30"/>
        <v>0</v>
      </c>
      <c r="K485" s="22">
        <f t="shared" si="31"/>
        <v>0</v>
      </c>
      <c r="L485" s="70"/>
    </row>
    <row r="486" spans="1:12" x14ac:dyDescent="0.3">
      <c r="A486" s="19">
        <v>375058</v>
      </c>
      <c r="B486" s="148" t="str">
        <f>VLOOKUP(A486,'CUSTOS UNITÁRIOS'!$A$2:$C$116,2,FALSE)</f>
        <v>COBERTURA PROTETORA P/ BCH BT TRANSFORMADOR ITEM 1</v>
      </c>
      <c r="C486" s="148"/>
      <c r="D486" s="148"/>
      <c r="E486" s="148"/>
      <c r="F486" s="148"/>
      <c r="G486" s="20">
        <v>4</v>
      </c>
      <c r="H486" s="21" t="s">
        <v>128</v>
      </c>
      <c r="I486" s="3">
        <f>VLOOKUP(A486,'CUSTOS UNITÁRIOS'!$A$2:$C$116,3,FALSE)</f>
        <v>0</v>
      </c>
      <c r="J486" s="22">
        <f t="shared" si="30"/>
        <v>0</v>
      </c>
      <c r="K486" s="22">
        <f t="shared" si="31"/>
        <v>0</v>
      </c>
      <c r="L486" s="70"/>
    </row>
    <row r="487" spans="1:12" x14ac:dyDescent="0.3">
      <c r="A487" s="19">
        <v>39586</v>
      </c>
      <c r="B487" s="148" t="str">
        <f>VLOOKUP(A487,'CUSTOS UNITÁRIOS'!$A$2:$C$116,2,FALSE)</f>
        <v>COBERTURA PROTETORA PARA BUCHA DE EQUIPAMENTO</v>
      </c>
      <c r="C487" s="148"/>
      <c r="D487" s="148"/>
      <c r="E487" s="148"/>
      <c r="F487" s="148"/>
      <c r="G487" s="20">
        <v>3</v>
      </c>
      <c r="H487" s="21" t="s">
        <v>128</v>
      </c>
      <c r="I487" s="3">
        <f>VLOOKUP(A487,'CUSTOS UNITÁRIOS'!$A$2:$C$116,3,FALSE)</f>
        <v>0</v>
      </c>
      <c r="J487" s="22">
        <f t="shared" si="30"/>
        <v>0</v>
      </c>
      <c r="K487" s="22">
        <f t="shared" si="31"/>
        <v>0</v>
      </c>
      <c r="L487" s="70"/>
    </row>
    <row r="488" spans="1:12" x14ac:dyDescent="0.3">
      <c r="A488" s="19">
        <v>378809</v>
      </c>
      <c r="B488" s="148" t="str">
        <f>VLOOKUP(A488,'CUSTOS UNITÁRIOS'!$A$2:$C$116,2,FALSE)</f>
        <v>CONECTOR TERMINAL P/ BUCHA,50 MM²,RETO,COMPRESSÃO</v>
      </c>
      <c r="C488" s="148"/>
      <c r="D488" s="148"/>
      <c r="E488" s="148"/>
      <c r="F488" s="148"/>
      <c r="G488" s="20">
        <v>6</v>
      </c>
      <c r="H488" s="21" t="s">
        <v>128</v>
      </c>
      <c r="I488" s="3">
        <f>VLOOKUP(A488,'CUSTOS UNITÁRIOS'!$A$2:$C$116,3,FALSE)</f>
        <v>0</v>
      </c>
      <c r="J488" s="22">
        <f t="shared" si="30"/>
        <v>0</v>
      </c>
      <c r="K488" s="22">
        <f t="shared" si="31"/>
        <v>0</v>
      </c>
      <c r="L488" s="70"/>
    </row>
    <row r="489" spans="1:12" x14ac:dyDescent="0.3">
      <c r="A489" s="19">
        <v>327767</v>
      </c>
      <c r="B489" s="148" t="str">
        <f>VLOOKUP(A489,'CUSTOS UNITÁRIOS'!$A$2:$C$116,2,FALSE)</f>
        <v>CONETOR DE PERFURAÇÃO 70-240MM²/70-120MM²</v>
      </c>
      <c r="C489" s="148"/>
      <c r="D489" s="148"/>
      <c r="E489" s="148"/>
      <c r="F489" s="148"/>
      <c r="G489" s="20">
        <v>3</v>
      </c>
      <c r="H489" s="21" t="s">
        <v>128</v>
      </c>
      <c r="I489" s="3">
        <f>VLOOKUP(A489,'CUSTOS UNITÁRIOS'!$A$2:$C$116,3,FALSE)</f>
        <v>0</v>
      </c>
      <c r="J489" s="22">
        <f t="shared" si="30"/>
        <v>0</v>
      </c>
      <c r="K489" s="22">
        <f t="shared" si="31"/>
        <v>0</v>
      </c>
      <c r="L489" s="70"/>
    </row>
    <row r="490" spans="1:12" x14ac:dyDescent="0.3">
      <c r="A490" s="19">
        <v>227769</v>
      </c>
      <c r="B490" s="148" t="str">
        <f>VLOOKUP(A490,'CUSTOS UNITÁRIOS'!$A$2:$C$116,2,FALSE)</f>
        <v>CONETOR FORMATO H ITEM 1 CAA 13-34MM² / 13-34MM²</v>
      </c>
      <c r="C490" s="148"/>
      <c r="D490" s="148"/>
      <c r="E490" s="148"/>
      <c r="F490" s="148"/>
      <c r="G490" s="20">
        <v>1</v>
      </c>
      <c r="H490" s="21" t="s">
        <v>128</v>
      </c>
      <c r="I490" s="3">
        <f>VLOOKUP(A490,'CUSTOS UNITÁRIOS'!$A$2:$C$116,3,FALSE)</f>
        <v>0</v>
      </c>
      <c r="J490" s="22">
        <f t="shared" si="30"/>
        <v>0</v>
      </c>
      <c r="K490" s="22">
        <f t="shared" si="31"/>
        <v>0</v>
      </c>
      <c r="L490" s="70"/>
    </row>
    <row r="491" spans="1:12" x14ac:dyDescent="0.3">
      <c r="A491" s="19">
        <v>227777</v>
      </c>
      <c r="B491" s="148" t="str">
        <f>VLOOKUP(A491,'CUSTOS UNITÁRIOS'!$A$2:$C$116,2,FALSE)</f>
        <v>CONETOR FORMATO H ITEM 2 CAA 27-54MM² / 13-34MM²</v>
      </c>
      <c r="C491" s="148"/>
      <c r="D491" s="148"/>
      <c r="E491" s="148"/>
      <c r="F491" s="148"/>
      <c r="G491" s="20">
        <v>3</v>
      </c>
      <c r="H491" s="21" t="s">
        <v>128</v>
      </c>
      <c r="I491" s="3">
        <f>VLOOKUP(A491,'CUSTOS UNITÁRIOS'!$A$2:$C$116,3,FALSE)</f>
        <v>0</v>
      </c>
      <c r="J491" s="22">
        <f t="shared" si="30"/>
        <v>0</v>
      </c>
      <c r="K491" s="22">
        <f t="shared" si="31"/>
        <v>0</v>
      </c>
      <c r="L491" s="70"/>
    </row>
    <row r="492" spans="1:12" x14ac:dyDescent="0.3">
      <c r="A492" s="19">
        <v>227785</v>
      </c>
      <c r="B492" s="148" t="str">
        <f>VLOOKUP(A492,'CUSTOS UNITÁRIOS'!$A$2:$C$116,2,FALSE)</f>
        <v>CONETOR FORMATO H ITEM 3 CAA 42-67MM² / 42-67MM²</v>
      </c>
      <c r="C492" s="148"/>
      <c r="D492" s="148"/>
      <c r="E492" s="148"/>
      <c r="F492" s="148"/>
      <c r="G492" s="20">
        <v>1</v>
      </c>
      <c r="H492" s="21" t="s">
        <v>128</v>
      </c>
      <c r="I492" s="3">
        <f>VLOOKUP(A492,'CUSTOS UNITÁRIOS'!$A$2:$C$116,3,FALSE)</f>
        <v>0</v>
      </c>
      <c r="J492" s="22">
        <f t="shared" si="30"/>
        <v>0</v>
      </c>
      <c r="K492" s="22">
        <f t="shared" si="31"/>
        <v>0</v>
      </c>
      <c r="L492" s="70"/>
    </row>
    <row r="493" spans="1:12" x14ac:dyDescent="0.3">
      <c r="A493" s="19">
        <v>377357</v>
      </c>
      <c r="B493" s="148" t="str">
        <f>VLOOKUP(A493,'CUSTOS UNITÁRIOS'!$A$2:$C$116,2,FALSE)</f>
        <v>CONETOR TERMINAL ATERRAMENTO TEMPORÁRIO DE CHAVE</v>
      </c>
      <c r="C493" s="148"/>
      <c r="D493" s="148"/>
      <c r="E493" s="148"/>
      <c r="F493" s="148"/>
      <c r="G493" s="20">
        <v>3</v>
      </c>
      <c r="H493" s="21" t="s">
        <v>128</v>
      </c>
      <c r="I493" s="3">
        <f>VLOOKUP(A493,'CUSTOS UNITÁRIOS'!$A$2:$C$116,3,FALSE)</f>
        <v>0</v>
      </c>
      <c r="J493" s="22">
        <f t="shared" si="30"/>
        <v>0</v>
      </c>
      <c r="K493" s="22">
        <f t="shared" si="31"/>
        <v>0</v>
      </c>
      <c r="L493" s="70"/>
    </row>
    <row r="494" spans="1:12" x14ac:dyDescent="0.3">
      <c r="A494" s="19">
        <v>227066</v>
      </c>
      <c r="B494" s="148" t="str">
        <f>VLOOKUP(A494,'CUSTOS UNITÁRIOS'!$A$2:$C$116,2,FALSE)</f>
        <v>CONETOR TERMINAL COMP CA/CAA 54MM² / 70MM² COMPACT</v>
      </c>
      <c r="C494" s="148"/>
      <c r="D494" s="148"/>
      <c r="E494" s="148"/>
      <c r="F494" s="148"/>
      <c r="G494" s="20">
        <v>4</v>
      </c>
      <c r="H494" s="21" t="s">
        <v>128</v>
      </c>
      <c r="I494" s="3">
        <f>VLOOKUP(A494,'CUSTOS UNITÁRIOS'!$A$2:$C$116,3,FALSE)</f>
        <v>0</v>
      </c>
      <c r="J494" s="22">
        <f t="shared" si="30"/>
        <v>0</v>
      </c>
      <c r="K494" s="22">
        <f t="shared" si="31"/>
        <v>0</v>
      </c>
      <c r="L494" s="70"/>
    </row>
    <row r="495" spans="1:12" x14ac:dyDescent="0.3">
      <c r="A495" s="19">
        <v>338731</v>
      </c>
      <c r="B495" s="148" t="str">
        <f>VLOOKUP(A495,'CUSTOS UNITÁRIOS'!$A$2:$C$116,2,FALSE)</f>
        <v>CONETOR TERMINAL COMPRESSÃO 16MM²</v>
      </c>
      <c r="C495" s="148"/>
      <c r="D495" s="148"/>
      <c r="E495" s="148"/>
      <c r="F495" s="148"/>
      <c r="G495" s="20">
        <v>3</v>
      </c>
      <c r="H495" s="21" t="s">
        <v>128</v>
      </c>
      <c r="I495" s="3">
        <f>VLOOKUP(A495,'CUSTOS UNITÁRIOS'!$A$2:$C$116,3,FALSE)</f>
        <v>0</v>
      </c>
      <c r="J495" s="22">
        <f t="shared" si="30"/>
        <v>0</v>
      </c>
      <c r="K495" s="22">
        <f t="shared" si="31"/>
        <v>0</v>
      </c>
      <c r="L495" s="70"/>
    </row>
    <row r="496" spans="1:12" x14ac:dyDescent="0.3">
      <c r="A496" s="19">
        <v>231886</v>
      </c>
      <c r="B496" s="148" t="str">
        <f>VLOOKUP(A496,'CUSTOS UNITÁRIOS'!$A$2:$C$116,2,FALSE)</f>
        <v>CONETOR TERMINAL COMPRESSÃO 1F 50MM²</v>
      </c>
      <c r="C496" s="148"/>
      <c r="D496" s="148"/>
      <c r="E496" s="148"/>
      <c r="F496" s="148"/>
      <c r="G496" s="20">
        <v>3</v>
      </c>
      <c r="H496" s="21" t="s">
        <v>128</v>
      </c>
      <c r="I496" s="3">
        <f>VLOOKUP(A496,'CUSTOS UNITÁRIOS'!$A$2:$C$116,3,FALSE)</f>
        <v>0</v>
      </c>
      <c r="J496" s="22">
        <f t="shared" si="30"/>
        <v>0</v>
      </c>
      <c r="K496" s="22">
        <f t="shared" si="31"/>
        <v>0</v>
      </c>
      <c r="L496" s="70"/>
    </row>
    <row r="497" spans="1:12" x14ac:dyDescent="0.3">
      <c r="A497" s="19">
        <v>227389</v>
      </c>
      <c r="B497" s="148" t="str">
        <f>VLOOKUP(A497,'CUSTOS UNITÁRIOS'!$A$2:$C$116,2,FALSE)</f>
        <v>CONETOR TERMINAL COMPRESSÃO 1F AÇO 6,4MM / 21MM²</v>
      </c>
      <c r="C497" s="148"/>
      <c r="D497" s="148"/>
      <c r="E497" s="148"/>
      <c r="F497" s="148"/>
      <c r="G497" s="20">
        <v>7</v>
      </c>
      <c r="H497" s="21" t="s">
        <v>128</v>
      </c>
      <c r="I497" s="3">
        <f>VLOOKUP(A497,'CUSTOS UNITÁRIOS'!$A$2:$C$116,3,FALSE)</f>
        <v>0</v>
      </c>
      <c r="J497" s="22">
        <f t="shared" si="30"/>
        <v>0</v>
      </c>
      <c r="K497" s="22">
        <f t="shared" si="31"/>
        <v>0</v>
      </c>
      <c r="L497" s="70"/>
    </row>
    <row r="498" spans="1:12" x14ac:dyDescent="0.3">
      <c r="A498" s="19">
        <v>271353</v>
      </c>
      <c r="B498" s="148" t="str">
        <f>VLOOKUP(A498,'CUSTOS UNITÁRIOS'!$A$2:$C$116,2,FALSE)</f>
        <v>ELO FUSÍVEL BOTÃO 500MM 3H</v>
      </c>
      <c r="C498" s="148"/>
      <c r="D498" s="148"/>
      <c r="E498" s="148"/>
      <c r="F498" s="148"/>
      <c r="G498" s="20">
        <v>3</v>
      </c>
      <c r="H498" s="21" t="s">
        <v>128</v>
      </c>
      <c r="I498" s="3">
        <f>VLOOKUP(A498,'CUSTOS UNITÁRIOS'!$A$2:$C$116,3,FALSE)</f>
        <v>0</v>
      </c>
      <c r="J498" s="22">
        <f t="shared" si="30"/>
        <v>0</v>
      </c>
      <c r="K498" s="22">
        <f t="shared" si="31"/>
        <v>0</v>
      </c>
      <c r="L498" s="70"/>
    </row>
    <row r="499" spans="1:12" x14ac:dyDescent="0.3">
      <c r="A499" s="19">
        <v>222539</v>
      </c>
      <c r="B499" s="148" t="str">
        <f>VLOOKUP(A499,'CUSTOS UNITÁRIOS'!$A$2:$C$116,2,FALSE)</f>
        <v>HASTE ATERRAMENTO 2400MM</v>
      </c>
      <c r="C499" s="148"/>
      <c r="D499" s="148"/>
      <c r="E499" s="148"/>
      <c r="F499" s="148"/>
      <c r="G499" s="20">
        <v>3</v>
      </c>
      <c r="H499" s="21" t="s">
        <v>128</v>
      </c>
      <c r="I499" s="3">
        <f>VLOOKUP(A499,'CUSTOS UNITÁRIOS'!$A$2:$C$116,3,FALSE)</f>
        <v>0</v>
      </c>
      <c r="J499" s="22">
        <f t="shared" si="30"/>
        <v>0</v>
      </c>
      <c r="K499" s="22">
        <f t="shared" si="31"/>
        <v>0</v>
      </c>
      <c r="L499" s="70"/>
    </row>
    <row r="500" spans="1:12" x14ac:dyDescent="0.3">
      <c r="A500" s="19">
        <v>66878</v>
      </c>
      <c r="B500" s="148" t="str">
        <f>VLOOKUP(A500,'CUSTOS UNITÁRIOS'!$A$2:$C$116,2,FALSE)</f>
        <v>PARAFUSO CABEÇA ABAULADA M16X 45MM</v>
      </c>
      <c r="C500" s="148"/>
      <c r="D500" s="148"/>
      <c r="E500" s="148"/>
      <c r="F500" s="148"/>
      <c r="G500" s="20">
        <v>4</v>
      </c>
      <c r="H500" s="21" t="s">
        <v>128</v>
      </c>
      <c r="I500" s="3">
        <f>VLOOKUP(A500,'CUSTOS UNITÁRIOS'!$A$2:$C$116,3,FALSE)</f>
        <v>0</v>
      </c>
      <c r="J500" s="22">
        <f t="shared" si="30"/>
        <v>0</v>
      </c>
      <c r="K500" s="22">
        <f t="shared" si="31"/>
        <v>0</v>
      </c>
      <c r="L500" s="70"/>
    </row>
    <row r="501" spans="1:12" x14ac:dyDescent="0.3">
      <c r="A501" s="19">
        <v>66886</v>
      </c>
      <c r="B501" s="148" t="str">
        <f>VLOOKUP(A501,'CUSTOS UNITÁRIOS'!$A$2:$C$116,2,FALSE)</f>
        <v>PARAFUSO CABEÇA ABAULADA M16X 70MM</v>
      </c>
      <c r="C501" s="148"/>
      <c r="D501" s="148"/>
      <c r="E501" s="148"/>
      <c r="F501" s="148"/>
      <c r="G501" s="20">
        <v>4</v>
      </c>
      <c r="H501" s="21" t="s">
        <v>128</v>
      </c>
      <c r="I501" s="3">
        <f>VLOOKUP(A501,'CUSTOS UNITÁRIOS'!$A$2:$C$116,3,FALSE)</f>
        <v>0</v>
      </c>
      <c r="J501" s="22">
        <f t="shared" si="30"/>
        <v>0</v>
      </c>
      <c r="K501" s="22">
        <f t="shared" si="31"/>
        <v>0</v>
      </c>
      <c r="L501" s="70"/>
    </row>
    <row r="502" spans="1:12" x14ac:dyDescent="0.3">
      <c r="A502" s="19">
        <v>75036</v>
      </c>
      <c r="B502" s="148" t="str">
        <f>VLOOKUP(A502,'CUSTOS UNITÁRIOS'!$A$2:$C$116,2,FALSE)</f>
        <v>PARAFUSO CABEÇA SEXTAVADA M12X 40MM</v>
      </c>
      <c r="C502" s="148"/>
      <c r="D502" s="148"/>
      <c r="E502" s="148"/>
      <c r="F502" s="148"/>
      <c r="G502" s="20">
        <v>8</v>
      </c>
      <c r="H502" s="21" t="s">
        <v>128</v>
      </c>
      <c r="I502" s="3">
        <f>VLOOKUP(A502,'CUSTOS UNITÁRIOS'!$A$2:$C$116,3,FALSE)</f>
        <v>0</v>
      </c>
      <c r="J502" s="22">
        <f t="shared" si="30"/>
        <v>0</v>
      </c>
      <c r="K502" s="22">
        <f t="shared" si="31"/>
        <v>0</v>
      </c>
      <c r="L502" s="70"/>
    </row>
    <row r="503" spans="1:12" x14ac:dyDescent="0.3">
      <c r="A503" s="19">
        <v>289058</v>
      </c>
      <c r="B503" s="148" t="str">
        <f>VLOOKUP(A503,'CUSTOS UNITÁRIOS'!$A$2:$C$116,2,FALSE)</f>
        <v>PÁRA-RAIOS 12KV 10KA ZNO</v>
      </c>
      <c r="C503" s="148"/>
      <c r="D503" s="148"/>
      <c r="E503" s="148"/>
      <c r="F503" s="148"/>
      <c r="G503" s="20">
        <v>3</v>
      </c>
      <c r="H503" s="21" t="s">
        <v>128</v>
      </c>
      <c r="I503" s="3">
        <f>VLOOKUP(A503,'CUSTOS UNITÁRIOS'!$A$2:$C$116,3,FALSE)</f>
        <v>0</v>
      </c>
      <c r="J503" s="22">
        <f t="shared" si="30"/>
        <v>0</v>
      </c>
      <c r="K503" s="22">
        <f t="shared" si="31"/>
        <v>0</v>
      </c>
      <c r="L503" s="70"/>
    </row>
    <row r="504" spans="1:12" x14ac:dyDescent="0.3">
      <c r="A504" s="19">
        <v>293357</v>
      </c>
      <c r="B504" s="148" t="str">
        <f>VLOOKUP(A504,'CUSTOS UNITÁRIOS'!$A$2:$C$116,2,FALSE)</f>
        <v>PÁRA-RAIOS REDE SECUNDÁRIA ISOLADA 280V 10KA</v>
      </c>
      <c r="C504" s="148"/>
      <c r="D504" s="148"/>
      <c r="E504" s="148"/>
      <c r="F504" s="148"/>
      <c r="G504" s="20">
        <v>3</v>
      </c>
      <c r="H504" s="21" t="s">
        <v>128</v>
      </c>
      <c r="I504" s="3">
        <f>VLOOKUP(A504,'CUSTOS UNITÁRIOS'!$A$2:$C$116,3,FALSE)</f>
        <v>0</v>
      </c>
      <c r="J504" s="22">
        <f t="shared" si="30"/>
        <v>0</v>
      </c>
      <c r="K504" s="22">
        <f t="shared" si="31"/>
        <v>0</v>
      </c>
      <c r="L504" s="70"/>
    </row>
    <row r="505" spans="1:12" x14ac:dyDescent="0.3">
      <c r="A505" s="19">
        <v>237081</v>
      </c>
      <c r="B505" s="148" t="str">
        <f>VLOOKUP(A505,'CUSTOS UNITÁRIOS'!$A$2:$C$116,2,FALSE)</f>
        <v>SUPORTE 240MM TRANSFORMADOR POSTE CC</v>
      </c>
      <c r="C505" s="148"/>
      <c r="D505" s="148"/>
      <c r="E505" s="148"/>
      <c r="F505" s="148"/>
      <c r="G505" s="20">
        <v>2</v>
      </c>
      <c r="H505" s="21" t="s">
        <v>128</v>
      </c>
      <c r="I505" s="3">
        <f>VLOOKUP(A505,'CUSTOS UNITÁRIOS'!$A$2:$C$116,3,FALSE)</f>
        <v>0</v>
      </c>
      <c r="J505" s="22">
        <f t="shared" si="30"/>
        <v>0</v>
      </c>
      <c r="K505" s="22">
        <f t="shared" si="31"/>
        <v>0</v>
      </c>
      <c r="L505" s="70"/>
    </row>
    <row r="506" spans="1:12" x14ac:dyDescent="0.3">
      <c r="A506" s="19">
        <v>245837</v>
      </c>
      <c r="B506" s="148" t="str">
        <f>VLOOKUP(A506,'CUSTOS UNITÁRIOS'!$A$2:$C$116,2,FALSE)</f>
        <v>TRANSFORMADOR TRIFÁSICO 15KV 45KVA</v>
      </c>
      <c r="C506" s="148"/>
      <c r="D506" s="148"/>
      <c r="E506" s="148"/>
      <c r="F506" s="148"/>
      <c r="G506" s="20">
        <v>1</v>
      </c>
      <c r="H506" s="21" t="s">
        <v>128</v>
      </c>
      <c r="I506" s="3">
        <f>VLOOKUP(A506,'CUSTOS UNITÁRIOS'!$A$2:$C$116,3,FALSE)</f>
        <v>0</v>
      </c>
      <c r="J506" s="22">
        <f t="shared" si="30"/>
        <v>0</v>
      </c>
      <c r="K506" s="22">
        <f t="shared" si="31"/>
        <v>0</v>
      </c>
      <c r="L506" s="70"/>
    </row>
    <row r="507" spans="1:12" ht="15" thickBot="1" x14ac:dyDescent="0.35">
      <c r="A507" s="46"/>
      <c r="B507" s="47"/>
      <c r="C507" s="47"/>
      <c r="D507" s="47"/>
      <c r="E507" s="47"/>
      <c r="F507" s="47"/>
      <c r="G507" s="47"/>
      <c r="H507" s="47"/>
      <c r="I507" s="47"/>
      <c r="J507" s="47"/>
      <c r="K507" s="48">
        <f>SUM(K480:K506)</f>
        <v>0</v>
      </c>
      <c r="L507" s="70"/>
    </row>
    <row r="508" spans="1:12" ht="15" customHeight="1" x14ac:dyDescent="0.3">
      <c r="A508" s="121" t="s">
        <v>344</v>
      </c>
      <c r="B508" s="105"/>
      <c r="C508" s="105"/>
      <c r="D508" s="105"/>
      <c r="E508" s="105"/>
      <c r="F508" s="105"/>
      <c r="G508" s="106"/>
      <c r="H508" s="8"/>
      <c r="I508" s="8"/>
      <c r="L508" s="70"/>
    </row>
    <row r="509" spans="1:12" x14ac:dyDescent="0.3">
      <c r="A509" s="107"/>
      <c r="B509" s="108"/>
      <c r="C509" s="108"/>
      <c r="D509" s="108"/>
      <c r="E509" s="108"/>
      <c r="F509" s="108"/>
      <c r="G509" s="109"/>
      <c r="H509" s="8"/>
      <c r="I509" s="8"/>
      <c r="L509" s="70"/>
    </row>
    <row r="510" spans="1:12" ht="15" thickBot="1" x14ac:dyDescent="0.35">
      <c r="A510" s="110"/>
      <c r="B510" s="111"/>
      <c r="C510" s="111"/>
      <c r="D510" s="111"/>
      <c r="E510" s="111"/>
      <c r="F510" s="111"/>
      <c r="G510" s="112"/>
      <c r="H510" s="9"/>
      <c r="I510" s="9"/>
      <c r="J510" s="6"/>
      <c r="K510" s="6"/>
      <c r="L510" s="70"/>
    </row>
    <row r="511" spans="1:12" ht="15" thickBot="1" x14ac:dyDescent="0.35">
      <c r="A511" s="5"/>
      <c r="B511" s="5"/>
      <c r="C511" s="5"/>
      <c r="D511" s="5"/>
      <c r="E511" s="5"/>
      <c r="F511" s="5"/>
      <c r="G511" s="16"/>
      <c r="H511" s="10"/>
      <c r="I511" s="10"/>
      <c r="L511" s="70"/>
    </row>
    <row r="512" spans="1:12" ht="15" thickBot="1" x14ac:dyDescent="0.35">
      <c r="A512" s="113"/>
      <c r="B512" s="114"/>
      <c r="C512" s="114"/>
      <c r="D512" s="114"/>
      <c r="E512" s="31"/>
      <c r="F512" s="114"/>
      <c r="G512" s="114"/>
      <c r="H512" s="32"/>
      <c r="I512" s="115"/>
      <c r="J512" s="115"/>
      <c r="K512" s="116"/>
      <c r="L512" s="70"/>
    </row>
    <row r="513" spans="1:12" ht="16.2" thickBot="1" x14ac:dyDescent="0.35">
      <c r="A513" s="27"/>
      <c r="B513" s="28"/>
      <c r="C513" s="28"/>
      <c r="D513" s="28"/>
      <c r="E513" s="29"/>
      <c r="F513" s="5"/>
      <c r="G513" s="30"/>
      <c r="H513" s="10"/>
      <c r="I513" s="10"/>
      <c r="J513" s="5"/>
      <c r="K513" s="5"/>
      <c r="L513" s="70"/>
    </row>
    <row r="514" spans="1:12" ht="15" thickBot="1" x14ac:dyDescent="0.35">
      <c r="A514" s="149"/>
      <c r="B514" s="150"/>
      <c r="C514" s="150"/>
      <c r="D514" s="150"/>
      <c r="E514" s="150"/>
      <c r="F514" s="150"/>
      <c r="G514" s="150"/>
      <c r="H514" s="150"/>
      <c r="I514" s="150"/>
      <c r="J514" s="150"/>
      <c r="K514" s="151"/>
      <c r="L514" s="70"/>
    </row>
    <row r="515" spans="1:12" ht="15" thickBot="1" x14ac:dyDescent="0.35">
      <c r="A515" s="168"/>
      <c r="B515" s="169"/>
      <c r="C515" s="169"/>
      <c r="D515" s="169"/>
      <c r="E515" s="169"/>
      <c r="F515" s="169"/>
      <c r="G515" s="169"/>
      <c r="H515" s="169"/>
      <c r="I515" s="169"/>
      <c r="J515" s="169"/>
      <c r="K515" s="170"/>
      <c r="L515" s="70"/>
    </row>
    <row r="516" spans="1:12" ht="15" customHeight="1" x14ac:dyDescent="0.3">
      <c r="A516" s="155" t="s">
        <v>126</v>
      </c>
      <c r="B516" s="157" t="s">
        <v>247</v>
      </c>
      <c r="C516" s="158" t="s">
        <v>158</v>
      </c>
      <c r="D516" s="159"/>
      <c r="E516" s="159"/>
      <c r="F516" s="159"/>
      <c r="G516" s="159"/>
      <c r="H516" s="159"/>
      <c r="I516" s="160"/>
      <c r="J516" s="158"/>
      <c r="K516" s="173"/>
      <c r="L516" s="70"/>
    </row>
    <row r="517" spans="1:12" x14ac:dyDescent="0.3">
      <c r="A517" s="156"/>
      <c r="B517" s="134"/>
      <c r="C517" s="161"/>
      <c r="D517" s="162"/>
      <c r="E517" s="162"/>
      <c r="F517" s="162"/>
      <c r="G517" s="162"/>
      <c r="H517" s="162"/>
      <c r="I517" s="163"/>
      <c r="J517" s="161"/>
      <c r="K517" s="174"/>
      <c r="L517" s="70"/>
    </row>
    <row r="518" spans="1:12" ht="27.6" x14ac:dyDescent="0.3">
      <c r="A518" s="12" t="s">
        <v>119</v>
      </c>
      <c r="B518" s="152" t="s">
        <v>120</v>
      </c>
      <c r="C518" s="152"/>
      <c r="D518" s="152"/>
      <c r="E518" s="152"/>
      <c r="F518" s="152"/>
      <c r="G518" s="17" t="s">
        <v>125</v>
      </c>
      <c r="H518" s="13" t="s">
        <v>124</v>
      </c>
      <c r="I518" s="14" t="s">
        <v>123</v>
      </c>
      <c r="J518" s="14" t="s">
        <v>121</v>
      </c>
      <c r="K518" s="15" t="s">
        <v>122</v>
      </c>
      <c r="L518" s="70"/>
    </row>
    <row r="519" spans="1:12" x14ac:dyDescent="0.3">
      <c r="A519" s="7"/>
      <c r="B519" s="34"/>
      <c r="C519" s="34"/>
      <c r="D519" s="34"/>
      <c r="E519" s="34"/>
      <c r="F519" s="34"/>
      <c r="G519" s="41"/>
      <c r="H519" s="42"/>
      <c r="I519" s="42"/>
      <c r="J519" s="43"/>
      <c r="K519" s="40"/>
      <c r="L519" s="70"/>
    </row>
    <row r="520" spans="1:12" x14ac:dyDescent="0.3">
      <c r="A520" s="154" t="s">
        <v>150</v>
      </c>
      <c r="B520" s="154"/>
      <c r="C520" s="154"/>
      <c r="D520" s="154"/>
      <c r="E520" s="154"/>
      <c r="F520" s="154"/>
      <c r="L520" s="70"/>
    </row>
    <row r="521" spans="1:12" x14ac:dyDescent="0.3">
      <c r="A521" s="19" t="s">
        <v>109</v>
      </c>
      <c r="B521" s="148" t="str">
        <f>VLOOKUP(A521,'CUSTOS UNITÁRIOS'!$A$2:$C$116,2,FALSE)</f>
        <v xml:space="preserve">UNIDADE DE SERVIÇO DE CONSTRUÇÃO DE REDES </v>
      </c>
      <c r="C521" s="148"/>
      <c r="D521" s="148"/>
      <c r="E521" s="148"/>
      <c r="F521" s="148"/>
      <c r="G521" s="23">
        <v>0.5</v>
      </c>
      <c r="H521" s="24" t="s">
        <v>128</v>
      </c>
      <c r="I521" s="24">
        <f>VLOOKUP(A521,'CUSTOS UNITÁRIOS'!$A$2:$C$116,3,FALSE)</f>
        <v>0</v>
      </c>
      <c r="J521" s="40">
        <f t="shared" ref="J521:J522" si="32">I521*G521</f>
        <v>0</v>
      </c>
      <c r="K521" s="40">
        <f>J521*1</f>
        <v>0</v>
      </c>
      <c r="L521" s="70"/>
    </row>
    <row r="522" spans="1:12" x14ac:dyDescent="0.3">
      <c r="A522" s="19" t="s">
        <v>111</v>
      </c>
      <c r="B522" s="148" t="str">
        <f>VLOOKUP(A522,'CUSTOS UNITÁRIOS'!$A$2:$C$116,2,FALSE)</f>
        <v xml:space="preserve">UNIDADE DE SERVIÇO DE PROJETO </v>
      </c>
      <c r="C522" s="148"/>
      <c r="D522" s="148"/>
      <c r="E522" s="148"/>
      <c r="F522" s="148"/>
      <c r="G522" s="23">
        <v>1.7</v>
      </c>
      <c r="H522" s="24" t="s">
        <v>128</v>
      </c>
      <c r="I522" s="24">
        <f>VLOOKUP(A522,'CUSTOS UNITÁRIOS'!$A$2:$C$116,3,FALSE)</f>
        <v>0</v>
      </c>
      <c r="J522" s="40">
        <f t="shared" si="32"/>
        <v>0</v>
      </c>
      <c r="K522" s="40">
        <f>J522*1</f>
        <v>0</v>
      </c>
      <c r="L522" s="70"/>
    </row>
    <row r="523" spans="1:12" x14ac:dyDescent="0.3">
      <c r="K523" s="22">
        <f>K521+K522</f>
        <v>0</v>
      </c>
      <c r="L523" s="70"/>
    </row>
    <row r="524" spans="1:12" ht="15" thickBot="1" x14ac:dyDescent="0.3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95"/>
    </row>
    <row r="525" spans="1:12" x14ac:dyDescent="0.3">
      <c r="A525" s="155" t="s">
        <v>126</v>
      </c>
      <c r="B525" s="157" t="s">
        <v>160</v>
      </c>
      <c r="C525" s="158" t="s">
        <v>159</v>
      </c>
      <c r="D525" s="159"/>
      <c r="E525" s="159"/>
      <c r="F525" s="159"/>
      <c r="G525" s="159"/>
      <c r="H525" s="159"/>
      <c r="I525" s="160"/>
      <c r="J525" s="164" t="s">
        <v>139</v>
      </c>
      <c r="K525" s="165"/>
      <c r="L525" s="69" t="s">
        <v>149</v>
      </c>
    </row>
    <row r="526" spans="1:12" x14ac:dyDescent="0.3">
      <c r="A526" s="156"/>
      <c r="B526" s="134"/>
      <c r="C526" s="161"/>
      <c r="D526" s="162"/>
      <c r="E526" s="162"/>
      <c r="F526" s="162"/>
      <c r="G526" s="162"/>
      <c r="H526" s="162"/>
      <c r="I526" s="163"/>
      <c r="J526" s="166">
        <f>K566+K570</f>
        <v>0</v>
      </c>
      <c r="K526" s="167"/>
      <c r="L526" s="69"/>
    </row>
    <row r="527" spans="1:12" ht="27.6" x14ac:dyDescent="0.3">
      <c r="A527" s="12" t="s">
        <v>119</v>
      </c>
      <c r="B527" s="152" t="s">
        <v>120</v>
      </c>
      <c r="C527" s="152"/>
      <c r="D527" s="152"/>
      <c r="E527" s="152"/>
      <c r="F527" s="152"/>
      <c r="G527" s="17" t="s">
        <v>125</v>
      </c>
      <c r="H527" s="13" t="s">
        <v>124</v>
      </c>
      <c r="I527" s="14" t="s">
        <v>123</v>
      </c>
      <c r="J527" s="14" t="s">
        <v>121</v>
      </c>
      <c r="K527" s="15" t="s">
        <v>122</v>
      </c>
      <c r="L527" s="70"/>
    </row>
    <row r="528" spans="1:12" x14ac:dyDescent="0.3">
      <c r="A528" s="19">
        <v>225623</v>
      </c>
      <c r="B528" s="153" t="str">
        <f>VLOOKUP(A528,'CUSTOS UNITÁRIOS'!$A$2:$C$116,2,FALSE)</f>
        <v>CABO AL 1X 16MM² 1KV</v>
      </c>
      <c r="C528" s="153"/>
      <c r="D528" s="153"/>
      <c r="E528" s="153"/>
      <c r="F528" s="153"/>
      <c r="G528" s="20">
        <v>3</v>
      </c>
      <c r="H528" s="21" t="s">
        <v>130</v>
      </c>
      <c r="I528" s="3">
        <f>VLOOKUP(A528,'CUSTOS UNITÁRIOS'!$A$2:$C$116,3,FALSE)</f>
        <v>0</v>
      </c>
      <c r="J528" s="22">
        <f>I528*G528</f>
        <v>0</v>
      </c>
      <c r="K528" s="22">
        <f>J528*$L$526</f>
        <v>0</v>
      </c>
      <c r="L528" s="95"/>
    </row>
    <row r="529" spans="1:12" x14ac:dyDescent="0.3">
      <c r="A529" s="19">
        <v>231548</v>
      </c>
      <c r="B529" s="153" t="str">
        <f>VLOOKUP(A529,'CUSTOS UNITÁRIOS'!$A$2:$C$116,2,FALSE)</f>
        <v>CABO AL 1X 50MM² 15KV PROTEGIDO</v>
      </c>
      <c r="C529" s="153"/>
      <c r="D529" s="153"/>
      <c r="E529" s="153"/>
      <c r="F529" s="153"/>
      <c r="G529" s="20">
        <v>9</v>
      </c>
      <c r="H529" s="21" t="s">
        <v>130</v>
      </c>
      <c r="I529" s="3">
        <f>VLOOKUP(A529,'CUSTOS UNITÁRIOS'!$A$2:$C$116,3,FALSE)</f>
        <v>0</v>
      </c>
      <c r="J529" s="22">
        <f t="shared" ref="J529:J545" si="33">I529*G529</f>
        <v>0</v>
      </c>
      <c r="K529" s="22">
        <f t="shared" ref="K529:K545" si="34">J529*$L$526</f>
        <v>0</v>
      </c>
      <c r="L529" s="95"/>
    </row>
    <row r="530" spans="1:12" x14ac:dyDescent="0.3">
      <c r="A530" s="19">
        <v>225664</v>
      </c>
      <c r="B530" s="153" t="str">
        <f>VLOOKUP(A530,'CUSTOS UNITÁRIOS'!$A$2:$C$116,2,FALSE)</f>
        <v>CABO AL 1X120MM² 1KV</v>
      </c>
      <c r="C530" s="153"/>
      <c r="D530" s="153"/>
      <c r="E530" s="153"/>
      <c r="F530" s="153"/>
      <c r="G530" s="20">
        <v>6</v>
      </c>
      <c r="H530" s="21" t="s">
        <v>130</v>
      </c>
      <c r="I530" s="3">
        <f>VLOOKUP(A530,'CUSTOS UNITÁRIOS'!$A$2:$C$116,3,FALSE)</f>
        <v>0</v>
      </c>
      <c r="J530" s="22">
        <f t="shared" si="33"/>
        <v>0</v>
      </c>
      <c r="K530" s="22">
        <f t="shared" si="34"/>
        <v>0</v>
      </c>
      <c r="L530" s="70"/>
    </row>
    <row r="531" spans="1:12" x14ac:dyDescent="0.3">
      <c r="A531" s="19">
        <v>2931</v>
      </c>
      <c r="B531" s="153" t="str">
        <f>VLOOKUP(A531,'CUSTOS UNITÁRIOS'!$A$2:$C$116,2,FALSE)</f>
        <v>CABO DE AÇO SM 1/4P (6,4MM) 7 FIOS</v>
      </c>
      <c r="C531" s="153"/>
      <c r="D531" s="153"/>
      <c r="E531" s="153"/>
      <c r="F531" s="153"/>
      <c r="G531" s="20">
        <v>4.5</v>
      </c>
      <c r="H531" s="21" t="s">
        <v>131</v>
      </c>
      <c r="I531" s="3">
        <f>VLOOKUP(A531,'CUSTOS UNITÁRIOS'!$A$2:$C$116,3,FALSE)</f>
        <v>0</v>
      </c>
      <c r="J531" s="22">
        <f t="shared" si="33"/>
        <v>0</v>
      </c>
      <c r="K531" s="22">
        <f t="shared" si="34"/>
        <v>0</v>
      </c>
      <c r="L531" s="70"/>
    </row>
    <row r="532" spans="1:12" x14ac:dyDescent="0.3">
      <c r="A532" s="19">
        <v>226373</v>
      </c>
      <c r="B532" s="148" t="str">
        <f>VLOOKUP(A532,'CUSTOS UNITÁRIOS'!$A$2:$C$116,2,FALSE)</f>
        <v>CABO QUADRUPLEX CA 3X1X70+70 1KV</v>
      </c>
      <c r="C532" s="148"/>
      <c r="D532" s="148"/>
      <c r="E532" s="148"/>
      <c r="F532" s="148"/>
      <c r="G532" s="20">
        <v>44</v>
      </c>
      <c r="H532" s="21" t="s">
        <v>130</v>
      </c>
      <c r="I532" s="3">
        <f>VLOOKUP(A532,'CUSTOS UNITÁRIOS'!$A$2:$C$116,3,FALSE)</f>
        <v>0</v>
      </c>
      <c r="J532" s="22">
        <f t="shared" si="33"/>
        <v>0</v>
      </c>
      <c r="K532" s="22">
        <f t="shared" si="34"/>
        <v>0</v>
      </c>
      <c r="L532" s="70"/>
    </row>
    <row r="533" spans="1:12" x14ac:dyDescent="0.3">
      <c r="A533" s="19">
        <v>270439</v>
      </c>
      <c r="B533" s="148" t="str">
        <f>VLOOKUP(A533,'CUSTOS UNITÁRIOS'!$A$2:$C$116,2,FALSE)</f>
        <v>CHAVE FUSÍVEL 15KV COM PORTA FUSÍVEL 100A 7,1KA</v>
      </c>
      <c r="C533" s="148"/>
      <c r="D533" s="148"/>
      <c r="E533" s="148"/>
      <c r="F533" s="148"/>
      <c r="G533" s="20">
        <v>3</v>
      </c>
      <c r="H533" s="21" t="s">
        <v>128</v>
      </c>
      <c r="I533" s="3">
        <f>VLOOKUP(A533,'CUSTOS UNITÁRIOS'!$A$2:$C$116,3,FALSE)</f>
        <v>0</v>
      </c>
      <c r="J533" s="22">
        <f t="shared" si="33"/>
        <v>0</v>
      </c>
      <c r="K533" s="22">
        <f t="shared" si="34"/>
        <v>0</v>
      </c>
      <c r="L533" s="70"/>
    </row>
    <row r="534" spans="1:12" x14ac:dyDescent="0.3">
      <c r="A534" s="19">
        <v>375056</v>
      </c>
      <c r="B534" s="148" t="str">
        <f>VLOOKUP(A534,'CUSTOS UNITÁRIOS'!$A$2:$C$116,2,FALSE)</f>
        <v>COBERTURA PROTETORA P/ BCH BT TRANSFORMADOR ITEM 2</v>
      </c>
      <c r="C534" s="148"/>
      <c r="D534" s="148"/>
      <c r="E534" s="148"/>
      <c r="F534" s="148"/>
      <c r="G534" s="20">
        <v>4</v>
      </c>
      <c r="H534" s="21" t="s">
        <v>128</v>
      </c>
      <c r="I534" s="3">
        <f>VLOOKUP(A534,'CUSTOS UNITÁRIOS'!$A$2:$C$116,3,FALSE)</f>
        <v>0</v>
      </c>
      <c r="J534" s="22">
        <f t="shared" si="33"/>
        <v>0</v>
      </c>
      <c r="K534" s="22">
        <f t="shared" si="34"/>
        <v>0</v>
      </c>
      <c r="L534" s="70"/>
    </row>
    <row r="535" spans="1:12" x14ac:dyDescent="0.3">
      <c r="A535" s="19">
        <v>39586</v>
      </c>
      <c r="B535" s="148" t="str">
        <f>VLOOKUP(A535,'CUSTOS UNITÁRIOS'!$A$2:$C$116,2,FALSE)</f>
        <v>COBERTURA PROTETORA PARA BUCHA DE EQUIPAMENTO</v>
      </c>
      <c r="C535" s="148"/>
      <c r="D535" s="148"/>
      <c r="E535" s="148"/>
      <c r="F535" s="148"/>
      <c r="G535" s="20">
        <v>3</v>
      </c>
      <c r="H535" s="21" t="s">
        <v>128</v>
      </c>
      <c r="I535" s="3">
        <f>VLOOKUP(A535,'CUSTOS UNITÁRIOS'!$A$2:$C$116,3,FALSE)</f>
        <v>0</v>
      </c>
      <c r="J535" s="22">
        <f t="shared" si="33"/>
        <v>0</v>
      </c>
      <c r="K535" s="22">
        <f t="shared" si="34"/>
        <v>0</v>
      </c>
      <c r="L535" s="70"/>
    </row>
    <row r="536" spans="1:12" x14ac:dyDescent="0.3">
      <c r="A536" s="19">
        <v>378809</v>
      </c>
      <c r="B536" s="148" t="str">
        <f>VLOOKUP(A536,'CUSTOS UNITÁRIOS'!$A$2:$C$116,2,FALSE)</f>
        <v>CONECTOR TERMINAL P/ BUCHA,50 MM²,RETO,COMPRESSÃO</v>
      </c>
      <c r="C536" s="148"/>
      <c r="D536" s="148"/>
      <c r="E536" s="148"/>
      <c r="F536" s="148"/>
      <c r="G536" s="20">
        <v>6</v>
      </c>
      <c r="H536" s="21" t="s">
        <v>128</v>
      </c>
      <c r="I536" s="3">
        <f>VLOOKUP(A536,'CUSTOS UNITÁRIOS'!$A$2:$C$116,3,FALSE)</f>
        <v>0</v>
      </c>
      <c r="J536" s="22">
        <f t="shared" si="33"/>
        <v>0</v>
      </c>
      <c r="K536" s="22">
        <f t="shared" si="34"/>
        <v>0</v>
      </c>
      <c r="L536" s="70"/>
    </row>
    <row r="537" spans="1:12" x14ac:dyDescent="0.3">
      <c r="A537" s="19">
        <v>327767</v>
      </c>
      <c r="B537" s="148" t="str">
        <f>VLOOKUP(A537,'CUSTOS UNITÁRIOS'!$A$2:$C$116,2,FALSE)</f>
        <v>CONETOR DE PERFURAÇÃO 70-240MM²/70-120MM²</v>
      </c>
      <c r="C537" s="148"/>
      <c r="D537" s="148"/>
      <c r="E537" s="148"/>
      <c r="F537" s="148"/>
      <c r="G537" s="20">
        <v>3</v>
      </c>
      <c r="H537" s="21" t="s">
        <v>128</v>
      </c>
      <c r="I537" s="3">
        <f>VLOOKUP(A537,'CUSTOS UNITÁRIOS'!$A$2:$C$116,3,FALSE)</f>
        <v>0</v>
      </c>
      <c r="J537" s="22">
        <f t="shared" si="33"/>
        <v>0</v>
      </c>
      <c r="K537" s="22">
        <f t="shared" si="34"/>
        <v>0</v>
      </c>
      <c r="L537" s="70"/>
    </row>
    <row r="538" spans="1:12" x14ac:dyDescent="0.3">
      <c r="A538" s="19">
        <v>227769</v>
      </c>
      <c r="B538" s="148" t="str">
        <f>VLOOKUP(A538,'CUSTOS UNITÁRIOS'!$A$2:$C$116,2,FALSE)</f>
        <v>CONETOR FORMATO H ITEM 1 CAA 13-34MM² / 13-34MM²</v>
      </c>
      <c r="C538" s="148"/>
      <c r="D538" s="148"/>
      <c r="E538" s="148"/>
      <c r="F538" s="148"/>
      <c r="G538" s="20">
        <v>1</v>
      </c>
      <c r="H538" s="21" t="s">
        <v>128</v>
      </c>
      <c r="I538" s="3">
        <f>VLOOKUP(A538,'CUSTOS UNITÁRIOS'!$A$2:$C$116,3,FALSE)</f>
        <v>0</v>
      </c>
      <c r="J538" s="22">
        <f t="shared" si="33"/>
        <v>0</v>
      </c>
      <c r="K538" s="22">
        <f t="shared" si="34"/>
        <v>0</v>
      </c>
      <c r="L538" s="70"/>
    </row>
    <row r="539" spans="1:12" x14ac:dyDescent="0.3">
      <c r="A539" s="19">
        <v>227777</v>
      </c>
      <c r="B539" s="148" t="str">
        <f>VLOOKUP(A539,'CUSTOS UNITÁRIOS'!$A$2:$C$116,2,FALSE)</f>
        <v>CONETOR FORMATO H ITEM 2 CAA 27-54MM² / 13-34MM²</v>
      </c>
      <c r="C539" s="148"/>
      <c r="D539" s="148"/>
      <c r="E539" s="148"/>
      <c r="F539" s="148"/>
      <c r="G539" s="20">
        <v>3</v>
      </c>
      <c r="H539" s="21" t="s">
        <v>128</v>
      </c>
      <c r="I539" s="3">
        <f>VLOOKUP(A539,'CUSTOS UNITÁRIOS'!$A$2:$C$116,3,FALSE)</f>
        <v>0</v>
      </c>
      <c r="J539" s="22">
        <f t="shared" si="33"/>
        <v>0</v>
      </c>
      <c r="K539" s="22">
        <f t="shared" si="34"/>
        <v>0</v>
      </c>
      <c r="L539" s="70"/>
    </row>
    <row r="540" spans="1:12" x14ac:dyDescent="0.3">
      <c r="A540" s="19">
        <v>227793</v>
      </c>
      <c r="B540" s="148" t="str">
        <f>VLOOKUP(A540,'CUSTOS UNITÁRIOS'!$A$2:$C$116,2,FALSE)</f>
        <v>CONETOR FORMATO H ITEM 4 CAA 85-107MM² / 42-67MM²</v>
      </c>
      <c r="C540" s="148"/>
      <c r="D540" s="148"/>
      <c r="E540" s="148"/>
      <c r="F540" s="148"/>
      <c r="G540" s="20">
        <v>1</v>
      </c>
      <c r="H540" s="21" t="s">
        <v>128</v>
      </c>
      <c r="I540" s="3">
        <f>VLOOKUP(A540,'CUSTOS UNITÁRIOS'!$A$2:$C$116,3,FALSE)</f>
        <v>0</v>
      </c>
      <c r="J540" s="22">
        <f t="shared" si="33"/>
        <v>0</v>
      </c>
      <c r="K540" s="22">
        <f t="shared" si="34"/>
        <v>0</v>
      </c>
      <c r="L540" s="70"/>
    </row>
    <row r="541" spans="1:12" x14ac:dyDescent="0.3">
      <c r="A541" s="19">
        <v>377357</v>
      </c>
      <c r="B541" s="148" t="str">
        <f>VLOOKUP(A541,'CUSTOS UNITÁRIOS'!$A$2:$C$116,2,FALSE)</f>
        <v>CONETOR TERMINAL ATERRAMENTO TEMPORÁRIO DE CHAVE</v>
      </c>
      <c r="C541" s="148"/>
      <c r="D541" s="148"/>
      <c r="E541" s="148"/>
      <c r="F541" s="148"/>
      <c r="G541" s="20">
        <v>3</v>
      </c>
      <c r="H541" s="21" t="s">
        <v>128</v>
      </c>
      <c r="I541" s="3">
        <f>VLOOKUP(A541,'CUSTOS UNITÁRIOS'!$A$2:$C$116,3,FALSE)</f>
        <v>0</v>
      </c>
      <c r="J541" s="22">
        <f t="shared" si="33"/>
        <v>0</v>
      </c>
      <c r="K541" s="22">
        <f t="shared" si="34"/>
        <v>0</v>
      </c>
      <c r="L541" s="70"/>
    </row>
    <row r="542" spans="1:12" x14ac:dyDescent="0.3">
      <c r="A542" s="19">
        <v>227074</v>
      </c>
      <c r="B542" s="148" t="str">
        <f>VLOOKUP(A542,'CUSTOS UNITÁRIOS'!$A$2:$C$116,2,FALSE)</f>
        <v>CONETOR TERMINAL COMP CA/CAA 107MM²/120MM² COMPACT</v>
      </c>
      <c r="C542" s="148"/>
      <c r="D542" s="148"/>
      <c r="E542" s="148"/>
      <c r="F542" s="148"/>
      <c r="G542" s="20">
        <v>4</v>
      </c>
      <c r="H542" s="21" t="s">
        <v>128</v>
      </c>
      <c r="I542" s="3">
        <f>VLOOKUP(A542,'CUSTOS UNITÁRIOS'!$A$2:$C$116,3,FALSE)</f>
        <v>0</v>
      </c>
      <c r="J542" s="22">
        <f t="shared" si="33"/>
        <v>0</v>
      </c>
      <c r="K542" s="22">
        <f t="shared" si="34"/>
        <v>0</v>
      </c>
      <c r="L542" s="70"/>
    </row>
    <row r="543" spans="1:12" x14ac:dyDescent="0.3">
      <c r="A543" s="19">
        <v>338731</v>
      </c>
      <c r="B543" s="148" t="str">
        <f>VLOOKUP(A543,'CUSTOS UNITÁRIOS'!$A$2:$C$116,2,FALSE)</f>
        <v>CONETOR TERMINAL COMPRESSÃO 16MM²</v>
      </c>
      <c r="C543" s="148"/>
      <c r="D543" s="148"/>
      <c r="E543" s="148"/>
      <c r="F543" s="148"/>
      <c r="G543" s="20">
        <v>3</v>
      </c>
      <c r="H543" s="21" t="s">
        <v>128</v>
      </c>
      <c r="I543" s="3">
        <f>VLOOKUP(A543,'CUSTOS UNITÁRIOS'!$A$2:$C$116,3,FALSE)</f>
        <v>0</v>
      </c>
      <c r="J543" s="22">
        <f t="shared" si="33"/>
        <v>0</v>
      </c>
      <c r="K543" s="22">
        <f t="shared" si="34"/>
        <v>0</v>
      </c>
      <c r="L543" s="70"/>
    </row>
    <row r="544" spans="1:12" x14ac:dyDescent="0.3">
      <c r="A544" s="19">
        <v>231886</v>
      </c>
      <c r="B544" s="148" t="str">
        <f>VLOOKUP(A544,'CUSTOS UNITÁRIOS'!$A$2:$C$116,2,FALSE)</f>
        <v>CONETOR TERMINAL COMPRESSÃO 1F 50MM²</v>
      </c>
      <c r="C544" s="148"/>
      <c r="D544" s="148"/>
      <c r="E544" s="148"/>
      <c r="F544" s="148"/>
      <c r="G544" s="20">
        <v>3</v>
      </c>
      <c r="H544" s="21" t="s">
        <v>128</v>
      </c>
      <c r="I544" s="3">
        <f>VLOOKUP(A544,'CUSTOS UNITÁRIOS'!$A$2:$C$116,3,FALSE)</f>
        <v>0</v>
      </c>
      <c r="J544" s="22">
        <f t="shared" si="33"/>
        <v>0</v>
      </c>
      <c r="K544" s="22">
        <f t="shared" si="34"/>
        <v>0</v>
      </c>
      <c r="L544" s="70"/>
    </row>
    <row r="545" spans="1:12" ht="15" thickBot="1" x14ac:dyDescent="0.35">
      <c r="A545" s="19">
        <v>227389</v>
      </c>
      <c r="B545" s="148" t="str">
        <f>VLOOKUP(A545,'CUSTOS UNITÁRIOS'!$A$2:$C$116,2,FALSE)</f>
        <v>CONETOR TERMINAL COMPRESSÃO 1F AÇO 6,4MM / 21MM²</v>
      </c>
      <c r="C545" s="148"/>
      <c r="D545" s="148"/>
      <c r="E545" s="148"/>
      <c r="F545" s="148"/>
      <c r="G545" s="20">
        <v>7</v>
      </c>
      <c r="H545" s="21" t="s">
        <v>128</v>
      </c>
      <c r="I545" s="3">
        <f>VLOOKUP(A545,'CUSTOS UNITÁRIOS'!$A$2:$C$116,3,FALSE)</f>
        <v>0</v>
      </c>
      <c r="J545" s="22">
        <f t="shared" si="33"/>
        <v>0</v>
      </c>
      <c r="K545" s="22">
        <f t="shared" si="34"/>
        <v>0</v>
      </c>
      <c r="L545" s="70"/>
    </row>
    <row r="546" spans="1:12" ht="15" customHeight="1" x14ac:dyDescent="0.3">
      <c r="A546" s="121" t="s">
        <v>344</v>
      </c>
      <c r="B546" s="105"/>
      <c r="C546" s="105"/>
      <c r="D546" s="105"/>
      <c r="E546" s="105"/>
      <c r="F546" s="105"/>
      <c r="G546" s="106"/>
      <c r="H546" s="8"/>
      <c r="I546" s="8"/>
      <c r="L546" s="70"/>
    </row>
    <row r="547" spans="1:12" x14ac:dyDescent="0.3">
      <c r="A547" s="107"/>
      <c r="B547" s="108"/>
      <c r="C547" s="108"/>
      <c r="D547" s="108"/>
      <c r="E547" s="108"/>
      <c r="F547" s="108"/>
      <c r="G547" s="109"/>
      <c r="H547" s="8"/>
      <c r="I547" s="8"/>
      <c r="L547" s="70"/>
    </row>
    <row r="548" spans="1:12" ht="15" thickBot="1" x14ac:dyDescent="0.35">
      <c r="A548" s="110"/>
      <c r="B548" s="111"/>
      <c r="C548" s="111"/>
      <c r="D548" s="111"/>
      <c r="E548" s="111"/>
      <c r="F548" s="111"/>
      <c r="G548" s="112"/>
      <c r="H548" s="9"/>
      <c r="I548" s="9"/>
      <c r="J548" s="6"/>
      <c r="K548" s="6"/>
      <c r="L548" s="70"/>
    </row>
    <row r="549" spans="1:12" ht="15" thickBot="1" x14ac:dyDescent="0.35">
      <c r="A549" s="5"/>
      <c r="B549" s="5"/>
      <c r="C549" s="5"/>
      <c r="D549" s="5"/>
      <c r="E549" s="5"/>
      <c r="F549" s="5"/>
      <c r="G549" s="16"/>
      <c r="H549" s="10"/>
      <c r="I549" s="10"/>
      <c r="L549" s="70"/>
    </row>
    <row r="550" spans="1:12" ht="15" thickBot="1" x14ac:dyDescent="0.35">
      <c r="A550" s="113"/>
      <c r="B550" s="114"/>
      <c r="C550" s="114"/>
      <c r="D550" s="114"/>
      <c r="E550" s="31"/>
      <c r="F550" s="114"/>
      <c r="G550" s="114"/>
      <c r="H550" s="32"/>
      <c r="I550" s="115"/>
      <c r="J550" s="115"/>
      <c r="K550" s="116"/>
      <c r="L550" s="70"/>
    </row>
    <row r="551" spans="1:12" ht="16.2" thickBot="1" x14ac:dyDescent="0.35">
      <c r="A551" s="27"/>
      <c r="B551" s="28"/>
      <c r="C551" s="28"/>
      <c r="D551" s="28"/>
      <c r="E551" s="29"/>
      <c r="F551" s="5"/>
      <c r="G551" s="30"/>
      <c r="H551" s="10"/>
      <c r="I551" s="10"/>
      <c r="J551" s="5"/>
      <c r="K551" s="5"/>
      <c r="L551" s="70"/>
    </row>
    <row r="552" spans="1:12" ht="15" thickBot="1" x14ac:dyDescent="0.35">
      <c r="A552" s="149"/>
      <c r="B552" s="150"/>
      <c r="C552" s="150"/>
      <c r="D552" s="150"/>
      <c r="E552" s="150"/>
      <c r="F552" s="150"/>
      <c r="G552" s="150"/>
      <c r="H552" s="150"/>
      <c r="I552" s="150"/>
      <c r="J552" s="150"/>
      <c r="K552" s="151"/>
      <c r="L552" s="70"/>
    </row>
    <row r="553" spans="1:12" ht="15" thickBot="1" x14ac:dyDescent="0.35">
      <c r="A553" s="168"/>
      <c r="B553" s="169"/>
      <c r="C553" s="169"/>
      <c r="D553" s="169"/>
      <c r="E553" s="169"/>
      <c r="F553" s="169"/>
      <c r="G553" s="169"/>
      <c r="H553" s="169"/>
      <c r="I553" s="169"/>
      <c r="J553" s="169"/>
      <c r="K553" s="169"/>
      <c r="L553" s="96"/>
    </row>
    <row r="554" spans="1:12" x14ac:dyDescent="0.3">
      <c r="A554" s="155" t="s">
        <v>126</v>
      </c>
      <c r="B554" s="157" t="s">
        <v>248</v>
      </c>
      <c r="C554" s="158" t="s">
        <v>159</v>
      </c>
      <c r="D554" s="159"/>
      <c r="E554" s="159"/>
      <c r="F554" s="159"/>
      <c r="G554" s="159"/>
      <c r="H554" s="159"/>
      <c r="I554" s="160"/>
      <c r="J554" s="158"/>
      <c r="K554" s="159"/>
      <c r="L554" s="97"/>
    </row>
    <row r="555" spans="1:12" x14ac:dyDescent="0.3">
      <c r="A555" s="156"/>
      <c r="B555" s="134"/>
      <c r="C555" s="161"/>
      <c r="D555" s="162"/>
      <c r="E555" s="162"/>
      <c r="F555" s="162"/>
      <c r="G555" s="162"/>
      <c r="H555" s="162"/>
      <c r="I555" s="163"/>
      <c r="J555" s="161"/>
      <c r="K555" s="162"/>
      <c r="L555" s="97"/>
    </row>
    <row r="556" spans="1:12" ht="27.6" x14ac:dyDescent="0.3">
      <c r="A556" s="12" t="s">
        <v>119</v>
      </c>
      <c r="B556" s="152" t="s">
        <v>120</v>
      </c>
      <c r="C556" s="152"/>
      <c r="D556" s="152"/>
      <c r="E556" s="152"/>
      <c r="F556" s="152"/>
      <c r="G556" s="17" t="s">
        <v>125</v>
      </c>
      <c r="H556" s="13" t="s">
        <v>124</v>
      </c>
      <c r="I556" s="14" t="s">
        <v>123</v>
      </c>
      <c r="J556" s="14" t="s">
        <v>121</v>
      </c>
      <c r="K556" s="44" t="s">
        <v>122</v>
      </c>
      <c r="L556" s="96"/>
    </row>
    <row r="557" spans="1:12" x14ac:dyDescent="0.3">
      <c r="A557" s="19">
        <v>271403</v>
      </c>
      <c r="B557" s="153" t="str">
        <f>VLOOKUP(A557,'CUSTOS UNITÁRIOS'!$A$2:$C$116,2,FALSE)</f>
        <v>ELO FUSÍVEL BOTÃO 500MM 5H</v>
      </c>
      <c r="C557" s="153"/>
      <c r="D557" s="153"/>
      <c r="E557" s="153"/>
      <c r="F557" s="153"/>
      <c r="G557" s="20">
        <v>3</v>
      </c>
      <c r="H557" s="21" t="s">
        <v>128</v>
      </c>
      <c r="I557" s="3">
        <f>VLOOKUP(A557,'CUSTOS UNITÁRIOS'!$A$2:$C$116,3,FALSE)</f>
        <v>0</v>
      </c>
      <c r="J557" s="22">
        <f>I557*G557</f>
        <v>0</v>
      </c>
      <c r="K557" s="45">
        <f>J557*$L$526</f>
        <v>0</v>
      </c>
      <c r="L557" s="96"/>
    </row>
    <row r="558" spans="1:12" x14ac:dyDescent="0.3">
      <c r="A558" s="19">
        <v>222539</v>
      </c>
      <c r="B558" s="153" t="str">
        <f>VLOOKUP(A558,'CUSTOS UNITÁRIOS'!$A$2:$C$116,2,FALSE)</f>
        <v>HASTE ATERRAMENTO 2400MM</v>
      </c>
      <c r="C558" s="153"/>
      <c r="D558" s="153"/>
      <c r="E558" s="153"/>
      <c r="F558" s="153"/>
      <c r="G558" s="20">
        <v>3</v>
      </c>
      <c r="H558" s="21" t="s">
        <v>128</v>
      </c>
      <c r="I558" s="3">
        <f>VLOOKUP(A558,'CUSTOS UNITÁRIOS'!$A$2:$C$116,3,FALSE)</f>
        <v>0</v>
      </c>
      <c r="J558" s="22">
        <f t="shared" ref="J558:J565" si="35">I558*G558</f>
        <v>0</v>
      </c>
      <c r="K558" s="45">
        <f t="shared" ref="K558:K565" si="36">J558*$L$526</f>
        <v>0</v>
      </c>
      <c r="L558" s="70"/>
    </row>
    <row r="559" spans="1:12" x14ac:dyDescent="0.3">
      <c r="A559" s="19">
        <v>66878</v>
      </c>
      <c r="B559" s="153" t="str">
        <f>VLOOKUP(A559,'CUSTOS UNITÁRIOS'!$A$2:$C$116,2,FALSE)</f>
        <v>PARAFUSO CABEÇA ABAULADA M16X 45MM</v>
      </c>
      <c r="C559" s="153"/>
      <c r="D559" s="153"/>
      <c r="E559" s="153"/>
      <c r="F559" s="153"/>
      <c r="G559" s="20">
        <v>4</v>
      </c>
      <c r="H559" s="21" t="s">
        <v>128</v>
      </c>
      <c r="I559" s="3">
        <f>VLOOKUP(A559,'CUSTOS UNITÁRIOS'!$A$2:$C$116,3,FALSE)</f>
        <v>0</v>
      </c>
      <c r="J559" s="22">
        <f t="shared" si="35"/>
        <v>0</v>
      </c>
      <c r="K559" s="45">
        <f t="shared" si="36"/>
        <v>0</v>
      </c>
      <c r="L559" s="70"/>
    </row>
    <row r="560" spans="1:12" x14ac:dyDescent="0.3">
      <c r="A560" s="19">
        <v>66886</v>
      </c>
      <c r="B560" s="153" t="str">
        <f>VLOOKUP(A560,'CUSTOS UNITÁRIOS'!$A$2:$C$116,2,FALSE)</f>
        <v>PARAFUSO CABEÇA ABAULADA M16X 70MM</v>
      </c>
      <c r="C560" s="153"/>
      <c r="D560" s="153"/>
      <c r="E560" s="153"/>
      <c r="F560" s="153"/>
      <c r="G560" s="20">
        <v>4</v>
      </c>
      <c r="H560" s="21" t="s">
        <v>128</v>
      </c>
      <c r="I560" s="3">
        <f>VLOOKUP(A560,'CUSTOS UNITÁRIOS'!$A$2:$C$116,3,FALSE)</f>
        <v>0</v>
      </c>
      <c r="J560" s="22">
        <f t="shared" si="35"/>
        <v>0</v>
      </c>
      <c r="K560" s="45">
        <f t="shared" si="36"/>
        <v>0</v>
      </c>
      <c r="L560" s="70"/>
    </row>
    <row r="561" spans="1:12" x14ac:dyDescent="0.3">
      <c r="A561" s="19">
        <v>75036</v>
      </c>
      <c r="B561" s="148" t="str">
        <f>VLOOKUP(A561,'CUSTOS UNITÁRIOS'!$A$2:$C$116,2,FALSE)</f>
        <v>PARAFUSO CABEÇA SEXTAVADA M12X 40MM</v>
      </c>
      <c r="C561" s="148"/>
      <c r="D561" s="148"/>
      <c r="E561" s="148"/>
      <c r="F561" s="148"/>
      <c r="G561" s="20">
        <v>8</v>
      </c>
      <c r="H561" s="21" t="s">
        <v>128</v>
      </c>
      <c r="I561" s="3">
        <f>VLOOKUP(A561,'CUSTOS UNITÁRIOS'!$A$2:$C$116,3,FALSE)</f>
        <v>0</v>
      </c>
      <c r="J561" s="22">
        <f t="shared" si="35"/>
        <v>0</v>
      </c>
      <c r="K561" s="45">
        <f t="shared" si="36"/>
        <v>0</v>
      </c>
      <c r="L561" s="70"/>
    </row>
    <row r="562" spans="1:12" x14ac:dyDescent="0.3">
      <c r="A562" s="19">
        <v>289058</v>
      </c>
      <c r="B562" s="148" t="str">
        <f>VLOOKUP(A562,'CUSTOS UNITÁRIOS'!$A$2:$C$116,2,FALSE)</f>
        <v>PÁRA-RAIOS 12KV 10KA ZNO</v>
      </c>
      <c r="C562" s="148"/>
      <c r="D562" s="148"/>
      <c r="E562" s="148"/>
      <c r="F562" s="148"/>
      <c r="G562" s="20">
        <v>3</v>
      </c>
      <c r="H562" s="21" t="s">
        <v>128</v>
      </c>
      <c r="I562" s="3">
        <f>VLOOKUP(A562,'CUSTOS UNITÁRIOS'!$A$2:$C$116,3,FALSE)</f>
        <v>0</v>
      </c>
      <c r="J562" s="22">
        <f t="shared" si="35"/>
        <v>0</v>
      </c>
      <c r="K562" s="45">
        <f t="shared" si="36"/>
        <v>0</v>
      </c>
      <c r="L562" s="70"/>
    </row>
    <row r="563" spans="1:12" x14ac:dyDescent="0.3">
      <c r="A563" s="19">
        <v>293357</v>
      </c>
      <c r="B563" s="148" t="str">
        <f>VLOOKUP(A563,'CUSTOS UNITÁRIOS'!$A$2:$C$116,2,FALSE)</f>
        <v>PÁRA-RAIOS REDE SECUNDÁRIA ISOLADA 280V 10KA</v>
      </c>
      <c r="C563" s="148"/>
      <c r="D563" s="148"/>
      <c r="E563" s="148"/>
      <c r="F563" s="148"/>
      <c r="G563" s="20">
        <v>3</v>
      </c>
      <c r="H563" s="21" t="s">
        <v>128</v>
      </c>
      <c r="I563" s="3">
        <f>VLOOKUP(A563,'CUSTOS UNITÁRIOS'!$A$2:$C$116,3,FALSE)</f>
        <v>0</v>
      </c>
      <c r="J563" s="22">
        <f t="shared" si="35"/>
        <v>0</v>
      </c>
      <c r="K563" s="45">
        <f t="shared" si="36"/>
        <v>0</v>
      </c>
      <c r="L563" s="70"/>
    </row>
    <row r="564" spans="1:12" x14ac:dyDescent="0.3">
      <c r="A564" s="19">
        <v>237081</v>
      </c>
      <c r="B564" s="148" t="str">
        <f>VLOOKUP(A564,'CUSTOS UNITÁRIOS'!$A$2:$C$116,2,FALSE)</f>
        <v>SUPORTE 240MM TRANSFORMADOR POSTE CC</v>
      </c>
      <c r="C564" s="148"/>
      <c r="D564" s="148"/>
      <c r="E564" s="148"/>
      <c r="F564" s="148"/>
      <c r="G564" s="20">
        <v>2</v>
      </c>
      <c r="H564" s="21" t="s">
        <v>128</v>
      </c>
      <c r="I564" s="3">
        <f>VLOOKUP(A564,'CUSTOS UNITÁRIOS'!$A$2:$C$116,3,FALSE)</f>
        <v>0</v>
      </c>
      <c r="J564" s="22">
        <f t="shared" si="35"/>
        <v>0</v>
      </c>
      <c r="K564" s="45">
        <f t="shared" si="36"/>
        <v>0</v>
      </c>
      <c r="L564" s="70"/>
    </row>
    <row r="565" spans="1:12" x14ac:dyDescent="0.3">
      <c r="A565" s="19">
        <v>245845</v>
      </c>
      <c r="B565" s="148" t="str">
        <f>VLOOKUP(A565,'CUSTOS UNITÁRIOS'!$A$2:$C$116,2,FALSE)</f>
        <v>TRANSFORMADOR TRIFÁSICO 15KV 75KVA</v>
      </c>
      <c r="C565" s="148"/>
      <c r="D565" s="148"/>
      <c r="E565" s="148"/>
      <c r="F565" s="148"/>
      <c r="G565" s="20">
        <v>1</v>
      </c>
      <c r="H565" s="21" t="s">
        <v>128</v>
      </c>
      <c r="I565" s="3">
        <f>VLOOKUP(A565,'CUSTOS UNITÁRIOS'!$A$2:$C$116,3,FALSE)</f>
        <v>0</v>
      </c>
      <c r="J565" s="22">
        <f t="shared" si="35"/>
        <v>0</v>
      </c>
      <c r="K565" s="45">
        <f t="shared" si="36"/>
        <v>0</v>
      </c>
      <c r="L565" s="70"/>
    </row>
    <row r="566" spans="1:12" x14ac:dyDescent="0.3">
      <c r="K566" s="22">
        <f>SUM(K528:K545,K557:K565)</f>
        <v>0</v>
      </c>
      <c r="L566" s="70"/>
    </row>
    <row r="567" spans="1:12" x14ac:dyDescent="0.3">
      <c r="A567" s="154" t="s">
        <v>150</v>
      </c>
      <c r="B567" s="154"/>
      <c r="C567" s="154"/>
      <c r="D567" s="154"/>
      <c r="E567" s="154"/>
      <c r="F567" s="154"/>
      <c r="L567" s="70"/>
    </row>
    <row r="568" spans="1:12" x14ac:dyDescent="0.3">
      <c r="A568" s="19" t="s">
        <v>109</v>
      </c>
      <c r="B568" s="148" t="str">
        <f>VLOOKUP(A568,'CUSTOS UNITÁRIOS'!$A$2:$C$116,2,FALSE)</f>
        <v xml:space="preserve">UNIDADE DE SERVIÇO DE CONSTRUÇÃO DE REDES </v>
      </c>
      <c r="C568" s="148"/>
      <c r="D568" s="148"/>
      <c r="E568" s="148"/>
      <c r="F568" s="148"/>
      <c r="G568" s="23">
        <v>0.5</v>
      </c>
      <c r="H568" s="24" t="s">
        <v>128</v>
      </c>
      <c r="I568" s="24">
        <f>VLOOKUP(A568,'CUSTOS UNITÁRIOS'!$A$2:$C$116,3,FALSE)</f>
        <v>0</v>
      </c>
      <c r="J568" s="40">
        <f t="shared" ref="J568:J569" si="37">I568*G568</f>
        <v>0</v>
      </c>
      <c r="K568" s="40">
        <f>J568*1</f>
        <v>0</v>
      </c>
      <c r="L568" s="70"/>
    </row>
    <row r="569" spans="1:12" x14ac:dyDescent="0.3">
      <c r="A569" s="19" t="s">
        <v>111</v>
      </c>
      <c r="B569" s="148" t="str">
        <f>VLOOKUP(A569,'CUSTOS UNITÁRIOS'!$A$2:$C$116,2,FALSE)</f>
        <v xml:space="preserve">UNIDADE DE SERVIÇO DE PROJETO </v>
      </c>
      <c r="C569" s="148"/>
      <c r="D569" s="148"/>
      <c r="E569" s="148"/>
      <c r="F569" s="148"/>
      <c r="G569" s="23">
        <v>1.7</v>
      </c>
      <c r="H569" s="24" t="s">
        <v>128</v>
      </c>
      <c r="I569" s="24">
        <f>VLOOKUP(A569,'CUSTOS UNITÁRIOS'!$A$2:$C$116,3,FALSE)</f>
        <v>0</v>
      </c>
      <c r="J569" s="40">
        <f t="shared" si="37"/>
        <v>0</v>
      </c>
      <c r="K569" s="40">
        <f>J569*1</f>
        <v>0</v>
      </c>
      <c r="L569" s="70"/>
    </row>
    <row r="570" spans="1:12" x14ac:dyDescent="0.3">
      <c r="K570" s="22">
        <f>K568+K569</f>
        <v>0</v>
      </c>
      <c r="L570" s="70"/>
    </row>
    <row r="571" spans="1:12" x14ac:dyDescent="0.3">
      <c r="L571" s="70"/>
    </row>
    <row r="572" spans="1:12" x14ac:dyDescent="0.3">
      <c r="L572" s="70"/>
    </row>
    <row r="573" spans="1:12" x14ac:dyDescent="0.3">
      <c r="L573" s="70"/>
    </row>
    <row r="574" spans="1:12" x14ac:dyDescent="0.3">
      <c r="L574" s="70"/>
    </row>
    <row r="575" spans="1:12" x14ac:dyDescent="0.3">
      <c r="L575" s="70"/>
    </row>
    <row r="576" spans="1:12" x14ac:dyDescent="0.3">
      <c r="L576" s="70"/>
    </row>
    <row r="577" spans="1:12" x14ac:dyDescent="0.3">
      <c r="L577" s="70"/>
    </row>
    <row r="578" spans="1:12" x14ac:dyDescent="0.3">
      <c r="L578" s="70"/>
    </row>
    <row r="579" spans="1:12" x14ac:dyDescent="0.3">
      <c r="L579" s="70"/>
    </row>
    <row r="580" spans="1:12" x14ac:dyDescent="0.3">
      <c r="L580" s="70"/>
    </row>
    <row r="581" spans="1:12" x14ac:dyDescent="0.3">
      <c r="L581" s="70"/>
    </row>
    <row r="582" spans="1:12" x14ac:dyDescent="0.3">
      <c r="L582" s="70"/>
    </row>
    <row r="583" spans="1:12" x14ac:dyDescent="0.3">
      <c r="L583" s="70"/>
    </row>
    <row r="584" spans="1:12" ht="15" thickBot="1" x14ac:dyDescent="0.35">
      <c r="L584" s="70"/>
    </row>
    <row r="585" spans="1:12" ht="15" customHeight="1" x14ac:dyDescent="0.3">
      <c r="A585" s="121" t="s">
        <v>344</v>
      </c>
      <c r="B585" s="105"/>
      <c r="C585" s="105"/>
      <c r="D585" s="105"/>
      <c r="E585" s="105"/>
      <c r="F585" s="105"/>
      <c r="G585" s="106"/>
      <c r="H585" s="8"/>
      <c r="I585" s="8"/>
      <c r="L585" s="70"/>
    </row>
    <row r="586" spans="1:12" x14ac:dyDescent="0.3">
      <c r="A586" s="107"/>
      <c r="B586" s="108"/>
      <c r="C586" s="108"/>
      <c r="D586" s="108"/>
      <c r="E586" s="108"/>
      <c r="F586" s="108"/>
      <c r="G586" s="109"/>
      <c r="H586" s="8"/>
      <c r="I586" s="8"/>
      <c r="L586" s="70"/>
    </row>
    <row r="587" spans="1:12" ht="15" thickBot="1" x14ac:dyDescent="0.35">
      <c r="A587" s="110"/>
      <c r="B587" s="111"/>
      <c r="C587" s="111"/>
      <c r="D587" s="111"/>
      <c r="E587" s="111"/>
      <c r="F587" s="111"/>
      <c r="G587" s="112"/>
      <c r="H587" s="9"/>
      <c r="I587" s="9"/>
      <c r="J587" s="6"/>
      <c r="K587" s="6"/>
      <c r="L587" s="70"/>
    </row>
    <row r="588" spans="1:12" ht="15" thickBot="1" x14ac:dyDescent="0.35">
      <c r="A588" s="5"/>
      <c r="B588" s="5"/>
      <c r="C588" s="5"/>
      <c r="D588" s="5"/>
      <c r="E588" s="5"/>
      <c r="F588" s="5"/>
      <c r="G588" s="16"/>
      <c r="H588" s="10"/>
      <c r="I588" s="10"/>
      <c r="L588" s="70"/>
    </row>
    <row r="589" spans="1:12" ht="15" thickBot="1" x14ac:dyDescent="0.35">
      <c r="A589" s="113"/>
      <c r="B589" s="114"/>
      <c r="C589" s="114"/>
      <c r="D589" s="114"/>
      <c r="E589" s="31"/>
      <c r="F589" s="114"/>
      <c r="G589" s="114"/>
      <c r="H589" s="32"/>
      <c r="I589" s="115"/>
      <c r="J589" s="115"/>
      <c r="K589" s="116"/>
      <c r="L589" s="70"/>
    </row>
    <row r="590" spans="1:12" ht="16.2" thickBot="1" x14ac:dyDescent="0.35">
      <c r="A590" s="27"/>
      <c r="B590" s="28"/>
      <c r="C590" s="28"/>
      <c r="D590" s="28"/>
      <c r="E590" s="29"/>
      <c r="F590" s="5"/>
      <c r="G590" s="30"/>
      <c r="H590" s="10"/>
      <c r="I590" s="10"/>
      <c r="J590" s="5"/>
      <c r="K590" s="5"/>
      <c r="L590" s="70"/>
    </row>
    <row r="591" spans="1:12" ht="15" thickBot="1" x14ac:dyDescent="0.35">
      <c r="A591" s="149"/>
      <c r="B591" s="150"/>
      <c r="C591" s="150"/>
      <c r="D591" s="150"/>
      <c r="E591" s="150"/>
      <c r="F591" s="150"/>
      <c r="G591" s="150"/>
      <c r="H591" s="150"/>
      <c r="I591" s="150"/>
      <c r="J591" s="150"/>
      <c r="K591" s="151"/>
      <c r="L591" s="70"/>
    </row>
    <row r="592" spans="1:12" ht="15" thickBot="1" x14ac:dyDescent="0.35">
      <c r="A592" s="168"/>
      <c r="B592" s="169"/>
      <c r="C592" s="169"/>
      <c r="D592" s="169"/>
      <c r="E592" s="169"/>
      <c r="F592" s="169"/>
      <c r="G592" s="169"/>
      <c r="H592" s="169"/>
      <c r="I592" s="169"/>
      <c r="J592" s="169"/>
      <c r="K592" s="170"/>
      <c r="L592" s="70"/>
    </row>
    <row r="593" spans="1:12" x14ac:dyDescent="0.3">
      <c r="A593" s="155" t="s">
        <v>126</v>
      </c>
      <c r="B593" s="157" t="s">
        <v>163</v>
      </c>
      <c r="C593" s="158" t="s">
        <v>164</v>
      </c>
      <c r="D593" s="159"/>
      <c r="E593" s="159"/>
      <c r="F593" s="159"/>
      <c r="G593" s="159"/>
      <c r="H593" s="159"/>
      <c r="I593" s="160"/>
      <c r="J593" s="164" t="s">
        <v>139</v>
      </c>
      <c r="K593" s="165"/>
      <c r="L593" s="69" t="s">
        <v>149</v>
      </c>
    </row>
    <row r="594" spans="1:12" x14ac:dyDescent="0.3">
      <c r="A594" s="156"/>
      <c r="B594" s="134"/>
      <c r="C594" s="161"/>
      <c r="D594" s="162"/>
      <c r="E594" s="162"/>
      <c r="F594" s="162"/>
      <c r="G594" s="162"/>
      <c r="H594" s="162"/>
      <c r="I594" s="163"/>
      <c r="J594" s="166">
        <f>K623+-K638</f>
        <v>0</v>
      </c>
      <c r="K594" s="167"/>
      <c r="L594" s="69"/>
    </row>
    <row r="595" spans="1:12" ht="27.6" x14ac:dyDescent="0.3">
      <c r="A595" s="12" t="s">
        <v>119</v>
      </c>
      <c r="B595" s="152" t="s">
        <v>120</v>
      </c>
      <c r="C595" s="152"/>
      <c r="D595" s="152"/>
      <c r="E595" s="152"/>
      <c r="F595" s="152"/>
      <c r="G595" s="17" t="s">
        <v>125</v>
      </c>
      <c r="H595" s="13" t="s">
        <v>124</v>
      </c>
      <c r="I595" s="14" t="s">
        <v>123</v>
      </c>
      <c r="J595" s="14" t="s">
        <v>121</v>
      </c>
      <c r="K595" s="15" t="s">
        <v>122</v>
      </c>
      <c r="L595" s="70"/>
    </row>
    <row r="596" spans="1:12" x14ac:dyDescent="0.3">
      <c r="A596" s="19">
        <v>225623</v>
      </c>
      <c r="B596" s="153" t="str">
        <f>VLOOKUP(A596,'CUSTOS UNITÁRIOS'!$A$2:$C$116,2,FALSE)</f>
        <v>CABO AL 1X 16MM² 1KV</v>
      </c>
      <c r="C596" s="153"/>
      <c r="D596" s="153"/>
      <c r="E596" s="153"/>
      <c r="F596" s="153"/>
      <c r="G596" s="20">
        <v>3</v>
      </c>
      <c r="H596" s="21" t="s">
        <v>130</v>
      </c>
      <c r="I596" s="3">
        <f>VLOOKUP(A596,'CUSTOS UNITÁRIOS'!$A$2:$C$116,3,FALSE)</f>
        <v>0</v>
      </c>
      <c r="J596" s="22">
        <f>I596*G596</f>
        <v>0</v>
      </c>
      <c r="K596" s="22">
        <f>J596*$L$594</f>
        <v>0</v>
      </c>
      <c r="L596" s="70"/>
    </row>
    <row r="597" spans="1:12" x14ac:dyDescent="0.3">
      <c r="A597" s="19">
        <v>231548</v>
      </c>
      <c r="B597" s="153" t="str">
        <f>VLOOKUP(A597,'CUSTOS UNITÁRIOS'!$A$2:$C$116,2,FALSE)</f>
        <v>CABO AL 1X 50MM² 15KV PROTEGIDO</v>
      </c>
      <c r="C597" s="153"/>
      <c r="D597" s="153"/>
      <c r="E597" s="153"/>
      <c r="F597" s="153"/>
      <c r="G597" s="20">
        <v>9</v>
      </c>
      <c r="H597" s="21" t="s">
        <v>130</v>
      </c>
      <c r="I597" s="3">
        <f>VLOOKUP(A597,'CUSTOS UNITÁRIOS'!$A$2:$C$116,3,FALSE)</f>
        <v>0</v>
      </c>
      <c r="J597" s="22">
        <f t="shared" ref="J597:J622" si="38">I597*G597</f>
        <v>0</v>
      </c>
      <c r="K597" s="22">
        <f t="shared" ref="K597:K622" si="39">J597*$L$594</f>
        <v>0</v>
      </c>
      <c r="L597" s="70"/>
    </row>
    <row r="598" spans="1:12" x14ac:dyDescent="0.3">
      <c r="A598" s="19">
        <v>225672</v>
      </c>
      <c r="B598" s="153" t="str">
        <f>VLOOKUP(A598,'CUSTOS UNITÁRIOS'!$A$2:$C$116,2,FALSE)</f>
        <v>CABO AL 1X240MM² 1KV</v>
      </c>
      <c r="C598" s="153"/>
      <c r="D598" s="153"/>
      <c r="E598" s="153"/>
      <c r="F598" s="153"/>
      <c r="G598" s="20">
        <v>6</v>
      </c>
      <c r="H598" s="21" t="s">
        <v>130</v>
      </c>
      <c r="I598" s="3">
        <f>VLOOKUP(A598,'CUSTOS UNITÁRIOS'!$A$2:$C$116,3,FALSE)</f>
        <v>0</v>
      </c>
      <c r="J598" s="22">
        <f t="shared" si="38"/>
        <v>0</v>
      </c>
      <c r="K598" s="22">
        <f t="shared" si="39"/>
        <v>0</v>
      </c>
      <c r="L598" s="70"/>
    </row>
    <row r="599" spans="1:12" x14ac:dyDescent="0.3">
      <c r="A599" s="19">
        <v>2931</v>
      </c>
      <c r="B599" s="153" t="str">
        <f>VLOOKUP(A599,'CUSTOS UNITÁRIOS'!$A$2:$C$116,2,FALSE)</f>
        <v>CABO DE AÇO SM 1/4P (6,4MM) 7 FIOS</v>
      </c>
      <c r="C599" s="153"/>
      <c r="D599" s="153"/>
      <c r="E599" s="153"/>
      <c r="F599" s="153"/>
      <c r="G599" s="20">
        <v>4.5</v>
      </c>
      <c r="H599" s="21" t="s">
        <v>131</v>
      </c>
      <c r="I599" s="3">
        <f>VLOOKUP(A599,'CUSTOS UNITÁRIOS'!$A$2:$C$116,3,FALSE)</f>
        <v>0</v>
      </c>
      <c r="J599" s="22">
        <f t="shared" si="38"/>
        <v>0</v>
      </c>
      <c r="K599" s="22">
        <f t="shared" si="39"/>
        <v>0</v>
      </c>
      <c r="L599" s="70"/>
    </row>
    <row r="600" spans="1:12" x14ac:dyDescent="0.3">
      <c r="A600" s="19">
        <v>226365</v>
      </c>
      <c r="B600" s="148" t="str">
        <f>VLOOKUP(A600,'CUSTOS UNITÁRIOS'!$A$2:$C$116,2,FALSE)</f>
        <v>CABO QUADRUPLEX CA 3X1X120+70 1KV</v>
      </c>
      <c r="C600" s="148"/>
      <c r="D600" s="148"/>
      <c r="E600" s="148"/>
      <c r="F600" s="148"/>
      <c r="G600" s="20">
        <v>44</v>
      </c>
      <c r="H600" s="21" t="s">
        <v>130</v>
      </c>
      <c r="I600" s="3">
        <f>VLOOKUP(A600,'CUSTOS UNITÁRIOS'!$A$2:$C$116,3,FALSE)</f>
        <v>0</v>
      </c>
      <c r="J600" s="22">
        <f t="shared" si="38"/>
        <v>0</v>
      </c>
      <c r="K600" s="22">
        <f t="shared" si="39"/>
        <v>0</v>
      </c>
      <c r="L600" s="70"/>
    </row>
    <row r="601" spans="1:12" x14ac:dyDescent="0.3">
      <c r="A601" s="19">
        <v>270439</v>
      </c>
      <c r="B601" s="148" t="str">
        <f>VLOOKUP(A601,'CUSTOS UNITÁRIOS'!$A$2:$C$116,2,FALSE)</f>
        <v>CHAVE FUSÍVEL 15KV COM PORTA FUSÍVEL 100A 7,1KA</v>
      </c>
      <c r="C601" s="148"/>
      <c r="D601" s="148"/>
      <c r="E601" s="148"/>
      <c r="F601" s="148"/>
      <c r="G601" s="20">
        <v>3</v>
      </c>
      <c r="H601" s="21" t="s">
        <v>128</v>
      </c>
      <c r="I601" s="3">
        <f>VLOOKUP(A601,'CUSTOS UNITÁRIOS'!$A$2:$C$116,3,FALSE)</f>
        <v>0</v>
      </c>
      <c r="J601" s="22">
        <f t="shared" si="38"/>
        <v>0</v>
      </c>
      <c r="K601" s="22">
        <f t="shared" si="39"/>
        <v>0</v>
      </c>
      <c r="L601" s="70"/>
    </row>
    <row r="602" spans="1:12" x14ac:dyDescent="0.3">
      <c r="A602" s="19">
        <v>375056</v>
      </c>
      <c r="B602" s="148" t="str">
        <f>VLOOKUP(A602,'CUSTOS UNITÁRIOS'!$A$2:$C$116,2,FALSE)</f>
        <v>COBERTURA PROTETORA P/ BCH BT TRANSFORMADOR ITEM 2</v>
      </c>
      <c r="C602" s="148"/>
      <c r="D602" s="148"/>
      <c r="E602" s="148"/>
      <c r="F602" s="148"/>
      <c r="G602" s="20">
        <v>4</v>
      </c>
      <c r="H602" s="21" t="s">
        <v>128</v>
      </c>
      <c r="I602" s="3">
        <f>VLOOKUP(A602,'CUSTOS UNITÁRIOS'!$A$2:$C$116,3,FALSE)</f>
        <v>0</v>
      </c>
      <c r="J602" s="22">
        <f t="shared" si="38"/>
        <v>0</v>
      </c>
      <c r="K602" s="22">
        <f t="shared" si="39"/>
        <v>0</v>
      </c>
      <c r="L602" s="70"/>
    </row>
    <row r="603" spans="1:12" x14ac:dyDescent="0.3">
      <c r="A603" s="19">
        <v>39586</v>
      </c>
      <c r="B603" s="148" t="str">
        <f>VLOOKUP(A603,'CUSTOS UNITÁRIOS'!$A$2:$C$116,2,FALSE)</f>
        <v>COBERTURA PROTETORA PARA BUCHA DE EQUIPAMENTO</v>
      </c>
      <c r="C603" s="148"/>
      <c r="D603" s="148"/>
      <c r="E603" s="148"/>
      <c r="F603" s="148"/>
      <c r="G603" s="20">
        <v>3</v>
      </c>
      <c r="H603" s="21" t="s">
        <v>128</v>
      </c>
      <c r="I603" s="3">
        <f>VLOOKUP(A603,'CUSTOS UNITÁRIOS'!$A$2:$C$116,3,FALSE)</f>
        <v>0</v>
      </c>
      <c r="J603" s="22">
        <f t="shared" si="38"/>
        <v>0</v>
      </c>
      <c r="K603" s="22">
        <f t="shared" si="39"/>
        <v>0</v>
      </c>
      <c r="L603" s="70"/>
    </row>
    <row r="604" spans="1:12" x14ac:dyDescent="0.3">
      <c r="A604" s="19">
        <v>327767</v>
      </c>
      <c r="B604" s="148" t="str">
        <f>VLOOKUP(A604,'CUSTOS UNITÁRIOS'!$A$2:$C$116,2,FALSE)</f>
        <v>CONETOR DE PERFURAÇÃO 70-240MM²/70-120MM²</v>
      </c>
      <c r="C604" s="148"/>
      <c r="D604" s="148"/>
      <c r="E604" s="148"/>
      <c r="F604" s="148"/>
      <c r="G604" s="20">
        <v>3</v>
      </c>
      <c r="H604" s="21" t="s">
        <v>128</v>
      </c>
      <c r="I604" s="3">
        <f>VLOOKUP(A604,'CUSTOS UNITÁRIOS'!$A$2:$C$116,3,FALSE)</f>
        <v>0</v>
      </c>
      <c r="J604" s="22">
        <f t="shared" si="38"/>
        <v>0</v>
      </c>
      <c r="K604" s="22">
        <f t="shared" si="39"/>
        <v>0</v>
      </c>
      <c r="L604" s="70"/>
    </row>
    <row r="605" spans="1:12" x14ac:dyDescent="0.3">
      <c r="A605" s="19">
        <v>227769</v>
      </c>
      <c r="B605" s="148" t="str">
        <f>VLOOKUP(A605,'CUSTOS UNITÁRIOS'!$A$2:$C$116,2,FALSE)</f>
        <v>CONETOR FORMATO H ITEM 1 CAA 13-34MM² / 13-34MM²</v>
      </c>
      <c r="C605" s="148"/>
      <c r="D605" s="148"/>
      <c r="E605" s="148"/>
      <c r="F605" s="148"/>
      <c r="G605" s="20">
        <v>1</v>
      </c>
      <c r="H605" s="21" t="s">
        <v>128</v>
      </c>
      <c r="I605" s="3">
        <f>VLOOKUP(A605,'CUSTOS UNITÁRIOS'!$A$2:$C$116,3,FALSE)</f>
        <v>0</v>
      </c>
      <c r="J605" s="22">
        <f t="shared" si="38"/>
        <v>0</v>
      </c>
      <c r="K605" s="22">
        <f t="shared" si="39"/>
        <v>0</v>
      </c>
      <c r="L605" s="70"/>
    </row>
    <row r="606" spans="1:12" x14ac:dyDescent="0.3">
      <c r="A606" s="19">
        <v>227777</v>
      </c>
      <c r="B606" s="148" t="str">
        <f>VLOOKUP(A606,'CUSTOS UNITÁRIOS'!$A$2:$C$116,2,FALSE)</f>
        <v>CONETOR FORMATO H ITEM 2 CAA 27-54MM² / 13-34MM²</v>
      </c>
      <c r="C606" s="148"/>
      <c r="D606" s="148"/>
      <c r="E606" s="148"/>
      <c r="F606" s="148"/>
      <c r="G606" s="20">
        <v>3</v>
      </c>
      <c r="H606" s="21" t="s">
        <v>128</v>
      </c>
      <c r="I606" s="3">
        <f>VLOOKUP(A606,'CUSTOS UNITÁRIOS'!$A$2:$C$116,3,FALSE)</f>
        <v>0</v>
      </c>
      <c r="J606" s="22">
        <f t="shared" si="38"/>
        <v>0</v>
      </c>
      <c r="K606" s="22">
        <f t="shared" si="39"/>
        <v>0</v>
      </c>
      <c r="L606" s="70"/>
    </row>
    <row r="607" spans="1:12" x14ac:dyDescent="0.3">
      <c r="A607" s="19">
        <v>227827</v>
      </c>
      <c r="B607" s="148" t="str">
        <f>VLOOKUP(A607,'CUSTOS UNITÁRIOS'!$A$2:$C$116,2,FALSE)</f>
        <v>CONETOR FORMATO H ITEM 7 CAA 107-241MM² / 13-67MM²</v>
      </c>
      <c r="C607" s="148"/>
      <c r="D607" s="148"/>
      <c r="E607" s="148"/>
      <c r="F607" s="148"/>
      <c r="G607" s="20">
        <v>1</v>
      </c>
      <c r="H607" s="21" t="s">
        <v>128</v>
      </c>
      <c r="I607" s="3">
        <f>VLOOKUP(A607,'CUSTOS UNITÁRIOS'!$A$2:$C$116,3,FALSE)</f>
        <v>0</v>
      </c>
      <c r="J607" s="22">
        <f t="shared" si="38"/>
        <v>0</v>
      </c>
      <c r="K607" s="22">
        <f t="shared" si="39"/>
        <v>0</v>
      </c>
      <c r="L607" s="70"/>
    </row>
    <row r="608" spans="1:12" x14ac:dyDescent="0.3">
      <c r="A608" s="19">
        <v>377357</v>
      </c>
      <c r="B608" s="148" t="str">
        <f>VLOOKUP(A608,'CUSTOS UNITÁRIOS'!$A$2:$C$116,2,FALSE)</f>
        <v>CONETOR TERMINAL ATERRAMENTO TEMPORÁRIO DE CHAVE</v>
      </c>
      <c r="C608" s="148"/>
      <c r="D608" s="148"/>
      <c r="E608" s="148"/>
      <c r="F608" s="148"/>
      <c r="G608" s="20">
        <v>3</v>
      </c>
      <c r="H608" s="21" t="s">
        <v>128</v>
      </c>
      <c r="I608" s="3">
        <f>VLOOKUP(A608,'CUSTOS UNITÁRIOS'!$A$2:$C$116,3,FALSE)</f>
        <v>0</v>
      </c>
      <c r="J608" s="22">
        <f t="shared" si="38"/>
        <v>0</v>
      </c>
      <c r="K608" s="22">
        <f t="shared" si="39"/>
        <v>0</v>
      </c>
      <c r="L608" s="70"/>
    </row>
    <row r="609" spans="1:12" x14ac:dyDescent="0.3">
      <c r="A609" s="19">
        <v>227090</v>
      </c>
      <c r="B609" s="148" t="str">
        <f>VLOOKUP(A609,'CUSTOS UNITÁRIOS'!$A$2:$C$116,2,FALSE)</f>
        <v>CONETOR TERMINAL COMP CAA 170MM² / 40MM² COMPAC</v>
      </c>
      <c r="C609" s="148"/>
      <c r="D609" s="148"/>
      <c r="E609" s="148"/>
      <c r="F609" s="148"/>
      <c r="G609" s="20">
        <v>4</v>
      </c>
      <c r="H609" s="21" t="s">
        <v>128</v>
      </c>
      <c r="I609" s="3">
        <f>VLOOKUP(A609,'CUSTOS UNITÁRIOS'!$A$2:$C$116,3,FALSE)</f>
        <v>0</v>
      </c>
      <c r="J609" s="22">
        <f t="shared" si="38"/>
        <v>0</v>
      </c>
      <c r="K609" s="22">
        <f t="shared" si="39"/>
        <v>0</v>
      </c>
      <c r="L609" s="70"/>
    </row>
    <row r="610" spans="1:12" x14ac:dyDescent="0.3">
      <c r="A610" s="19">
        <v>338731</v>
      </c>
      <c r="B610" s="148" t="str">
        <f>VLOOKUP(A610,'CUSTOS UNITÁRIOS'!$A$2:$C$116,2,FALSE)</f>
        <v>CONETOR TERMINAL COMPRESSÃO 16MM²</v>
      </c>
      <c r="C610" s="148"/>
      <c r="D610" s="148"/>
      <c r="E610" s="148"/>
      <c r="F610" s="148"/>
      <c r="G610" s="20">
        <v>3</v>
      </c>
      <c r="H610" s="21" t="s">
        <v>128</v>
      </c>
      <c r="I610" s="3">
        <f>VLOOKUP(A610,'CUSTOS UNITÁRIOS'!$A$2:$C$116,3,FALSE)</f>
        <v>0</v>
      </c>
      <c r="J610" s="22">
        <f t="shared" si="38"/>
        <v>0</v>
      </c>
      <c r="K610" s="22">
        <f t="shared" si="39"/>
        <v>0</v>
      </c>
      <c r="L610" s="70"/>
    </row>
    <row r="611" spans="1:12" x14ac:dyDescent="0.3">
      <c r="A611" s="19">
        <v>231886</v>
      </c>
      <c r="B611" s="148" t="str">
        <f>VLOOKUP(A611,'CUSTOS UNITÁRIOS'!$A$2:$C$116,2,FALSE)</f>
        <v>CONETOR TERMINAL COMPRESSÃO 1F 50MM²</v>
      </c>
      <c r="C611" s="148"/>
      <c r="D611" s="148"/>
      <c r="E611" s="148"/>
      <c r="F611" s="148"/>
      <c r="G611" s="20">
        <v>3</v>
      </c>
      <c r="H611" s="21" t="s">
        <v>128</v>
      </c>
      <c r="I611" s="3">
        <f>VLOOKUP(A611,'CUSTOS UNITÁRIOS'!$A$2:$C$116,3,FALSE)</f>
        <v>0</v>
      </c>
      <c r="J611" s="22">
        <f t="shared" si="38"/>
        <v>0</v>
      </c>
      <c r="K611" s="22">
        <f t="shared" si="39"/>
        <v>0</v>
      </c>
      <c r="L611" s="70"/>
    </row>
    <row r="612" spans="1:12" x14ac:dyDescent="0.3">
      <c r="A612" s="19">
        <v>227389</v>
      </c>
      <c r="B612" s="148" t="str">
        <f>VLOOKUP(A612,'CUSTOS UNITÁRIOS'!$A$2:$C$116,2,FALSE)</f>
        <v>CONETOR TERMINAL COMPRESSÃO 1F AÇO 6,4MM / 21MM²</v>
      </c>
      <c r="C612" s="148"/>
      <c r="D612" s="148"/>
      <c r="E612" s="148"/>
      <c r="F612" s="148"/>
      <c r="G612" s="20">
        <v>6</v>
      </c>
      <c r="H612" s="21" t="s">
        <v>128</v>
      </c>
      <c r="I612" s="3">
        <f>VLOOKUP(A612,'CUSTOS UNITÁRIOS'!$A$2:$C$116,3,FALSE)</f>
        <v>0</v>
      </c>
      <c r="J612" s="22">
        <f t="shared" si="38"/>
        <v>0</v>
      </c>
      <c r="K612" s="22">
        <f t="shared" si="39"/>
        <v>0</v>
      </c>
      <c r="L612" s="70"/>
    </row>
    <row r="613" spans="1:12" x14ac:dyDescent="0.3">
      <c r="A613" s="19">
        <v>271486</v>
      </c>
      <c r="B613" s="148" t="str">
        <f>VLOOKUP(A613,'CUSTOS UNITÁRIOS'!$A$2:$C$116,2,FALSE)</f>
        <v>ELO FUSÍVEL BOTÃO 500MM 8K</v>
      </c>
      <c r="C613" s="148"/>
      <c r="D613" s="148"/>
      <c r="E613" s="148"/>
      <c r="F613" s="148"/>
      <c r="G613" s="20">
        <v>3</v>
      </c>
      <c r="H613" s="21" t="s">
        <v>128</v>
      </c>
      <c r="I613" s="3">
        <f>VLOOKUP(A613,'CUSTOS UNITÁRIOS'!$A$2:$C$116,3,FALSE)</f>
        <v>0</v>
      </c>
      <c r="J613" s="22">
        <f t="shared" si="38"/>
        <v>0</v>
      </c>
      <c r="K613" s="22">
        <f t="shared" si="39"/>
        <v>0</v>
      </c>
      <c r="L613" s="70"/>
    </row>
    <row r="614" spans="1:12" x14ac:dyDescent="0.3">
      <c r="A614" s="19">
        <v>222539</v>
      </c>
      <c r="B614" s="148" t="str">
        <f>VLOOKUP(A614,'CUSTOS UNITÁRIOS'!$A$2:$C$116,2,FALSE)</f>
        <v>HASTE ATERRAMENTO 2400MM</v>
      </c>
      <c r="C614" s="148"/>
      <c r="D614" s="148"/>
      <c r="E614" s="148"/>
      <c r="F614" s="148"/>
      <c r="G614" s="20">
        <v>3</v>
      </c>
      <c r="H614" s="21" t="s">
        <v>128</v>
      </c>
      <c r="I614" s="3">
        <f>VLOOKUP(A614,'CUSTOS UNITÁRIOS'!$A$2:$C$116,3,FALSE)</f>
        <v>0</v>
      </c>
      <c r="J614" s="22">
        <f t="shared" si="38"/>
        <v>0</v>
      </c>
      <c r="K614" s="22">
        <f t="shared" si="39"/>
        <v>0</v>
      </c>
      <c r="L614" s="70"/>
    </row>
    <row r="615" spans="1:12" x14ac:dyDescent="0.3">
      <c r="A615" s="19">
        <v>66878</v>
      </c>
      <c r="B615" s="148" t="str">
        <f>VLOOKUP(A615,'CUSTOS UNITÁRIOS'!$A$2:$C$116,2,FALSE)</f>
        <v>PARAFUSO CABEÇA ABAULADA M16X 45MM</v>
      </c>
      <c r="C615" s="148"/>
      <c r="D615" s="148"/>
      <c r="E615" s="148"/>
      <c r="F615" s="148"/>
      <c r="G615" s="20">
        <v>4</v>
      </c>
      <c r="H615" s="21" t="s">
        <v>128</v>
      </c>
      <c r="I615" s="3">
        <f>VLOOKUP(A615,'CUSTOS UNITÁRIOS'!$A$2:$C$116,3,FALSE)</f>
        <v>0</v>
      </c>
      <c r="J615" s="22">
        <f t="shared" si="38"/>
        <v>0</v>
      </c>
      <c r="K615" s="22">
        <f t="shared" si="39"/>
        <v>0</v>
      </c>
      <c r="L615" s="70"/>
    </row>
    <row r="616" spans="1:12" x14ac:dyDescent="0.3">
      <c r="A616" s="19">
        <v>66886</v>
      </c>
      <c r="B616" s="148" t="str">
        <f>VLOOKUP(A616,'CUSTOS UNITÁRIOS'!$A$2:$C$116,2,FALSE)</f>
        <v>PARAFUSO CABEÇA ABAULADA M16X 70MM</v>
      </c>
      <c r="C616" s="148"/>
      <c r="D616" s="148"/>
      <c r="E616" s="148"/>
      <c r="F616" s="148"/>
      <c r="G616" s="20">
        <v>4</v>
      </c>
      <c r="H616" s="21" t="s">
        <v>128</v>
      </c>
      <c r="I616" s="3">
        <f>VLOOKUP(A616,'CUSTOS UNITÁRIOS'!$A$2:$C$116,3,FALSE)</f>
        <v>0</v>
      </c>
      <c r="J616" s="22">
        <f t="shared" si="38"/>
        <v>0</v>
      </c>
      <c r="K616" s="22">
        <f t="shared" si="39"/>
        <v>0</v>
      </c>
      <c r="L616" s="70"/>
    </row>
    <row r="617" spans="1:12" x14ac:dyDescent="0.3">
      <c r="A617" s="19">
        <v>75036</v>
      </c>
      <c r="B617" s="148" t="str">
        <f>VLOOKUP(A617,'CUSTOS UNITÁRIOS'!$A$2:$C$116,2,FALSE)</f>
        <v>PARAFUSO CABEÇA SEXTAVADA M12X 40MM</v>
      </c>
      <c r="C617" s="148"/>
      <c r="D617" s="148"/>
      <c r="E617" s="148"/>
      <c r="F617" s="148"/>
      <c r="G617" s="20">
        <v>8</v>
      </c>
      <c r="H617" s="21" t="s">
        <v>128</v>
      </c>
      <c r="I617" s="3">
        <f>VLOOKUP(A617,'CUSTOS UNITÁRIOS'!$A$2:$C$116,3,FALSE)</f>
        <v>0</v>
      </c>
      <c r="J617" s="22">
        <f t="shared" si="38"/>
        <v>0</v>
      </c>
      <c r="K617" s="22">
        <f t="shared" si="39"/>
        <v>0</v>
      </c>
      <c r="L617" s="70"/>
    </row>
    <row r="618" spans="1:12" x14ac:dyDescent="0.3">
      <c r="A618" s="19">
        <v>289058</v>
      </c>
      <c r="B618" s="148" t="str">
        <f>VLOOKUP(A618,'CUSTOS UNITÁRIOS'!$A$2:$C$116,2,FALSE)</f>
        <v>PÁRA-RAIOS 12KV 10KA ZNO</v>
      </c>
      <c r="C618" s="148"/>
      <c r="D618" s="148"/>
      <c r="E618" s="148"/>
      <c r="F618" s="148"/>
      <c r="G618" s="20">
        <v>3</v>
      </c>
      <c r="H618" s="21" t="s">
        <v>128</v>
      </c>
      <c r="I618" s="3">
        <f>VLOOKUP(A618,'CUSTOS UNITÁRIOS'!$A$2:$C$116,3,FALSE)</f>
        <v>0</v>
      </c>
      <c r="J618" s="22">
        <f t="shared" si="38"/>
        <v>0</v>
      </c>
      <c r="K618" s="22">
        <f t="shared" si="39"/>
        <v>0</v>
      </c>
      <c r="L618" s="70"/>
    </row>
    <row r="619" spans="1:12" x14ac:dyDescent="0.3">
      <c r="A619" s="19">
        <v>293357</v>
      </c>
      <c r="B619" s="148" t="str">
        <f>VLOOKUP(A619,'CUSTOS UNITÁRIOS'!$A$2:$C$116,2,FALSE)</f>
        <v>PÁRA-RAIOS REDE SECUNDÁRIA ISOLADA 280V 10KA</v>
      </c>
      <c r="C619" s="148"/>
      <c r="D619" s="148"/>
      <c r="E619" s="148"/>
      <c r="F619" s="148"/>
      <c r="G619" s="20">
        <v>3</v>
      </c>
      <c r="H619" s="21" t="s">
        <v>128</v>
      </c>
      <c r="I619" s="3">
        <f>VLOOKUP(A619,'CUSTOS UNITÁRIOS'!$A$2:$C$116,3,FALSE)</f>
        <v>0</v>
      </c>
      <c r="J619" s="22">
        <f t="shared" si="38"/>
        <v>0</v>
      </c>
      <c r="K619" s="22">
        <f t="shared" si="39"/>
        <v>0</v>
      </c>
      <c r="L619" s="70"/>
    </row>
    <row r="620" spans="1:12" x14ac:dyDescent="0.3">
      <c r="A620" s="19">
        <v>237081</v>
      </c>
      <c r="B620" s="148" t="str">
        <f>VLOOKUP(A620,'CUSTOS UNITÁRIOS'!$A$2:$C$116,2,FALSE)</f>
        <v>SUPORTE 240MM TRANSFORMADOR POSTE CC</v>
      </c>
      <c r="C620" s="148"/>
      <c r="D620" s="148"/>
      <c r="E620" s="148"/>
      <c r="F620" s="148"/>
      <c r="G620" s="20">
        <v>2</v>
      </c>
      <c r="H620" s="21" t="s">
        <v>128</v>
      </c>
      <c r="I620" s="3">
        <f>VLOOKUP(A620,'CUSTOS UNITÁRIOS'!$A$2:$C$116,3,FALSE)</f>
        <v>0</v>
      </c>
      <c r="J620" s="22">
        <f t="shared" si="38"/>
        <v>0</v>
      </c>
      <c r="K620" s="22">
        <f t="shared" si="39"/>
        <v>0</v>
      </c>
      <c r="L620" s="70"/>
    </row>
    <row r="621" spans="1:12" x14ac:dyDescent="0.3">
      <c r="A621" s="19">
        <v>237172</v>
      </c>
      <c r="B621" s="148" t="str">
        <f>VLOOKUP(A621,'CUSTOS UNITÁRIOS'!$A$2:$C$116,2,FALSE)</f>
        <v>SUPORTE L PARA CRUZETA</v>
      </c>
      <c r="C621" s="148"/>
      <c r="D621" s="148"/>
      <c r="E621" s="148"/>
      <c r="F621" s="148"/>
      <c r="G621" s="20">
        <v>3</v>
      </c>
      <c r="H621" s="21" t="s">
        <v>128</v>
      </c>
      <c r="I621" s="3">
        <f>VLOOKUP(A621,'CUSTOS UNITÁRIOS'!$A$2:$C$116,3,FALSE)</f>
        <v>0</v>
      </c>
      <c r="J621" s="22">
        <f t="shared" si="38"/>
        <v>0</v>
      </c>
      <c r="K621" s="22">
        <f t="shared" si="39"/>
        <v>0</v>
      </c>
      <c r="L621" s="70"/>
    </row>
    <row r="622" spans="1:12" x14ac:dyDescent="0.3">
      <c r="A622" s="19">
        <v>245860</v>
      </c>
      <c r="B622" s="148" t="str">
        <f>VLOOKUP(A622,'CUSTOS UNITÁRIOS'!$A$2:$C$116,2,FALSE)</f>
        <v>TRANSFORMADOR TRIFÁSICO 15KV 150KVA</v>
      </c>
      <c r="C622" s="148"/>
      <c r="D622" s="148"/>
      <c r="E622" s="148"/>
      <c r="F622" s="148"/>
      <c r="G622" s="20">
        <v>1</v>
      </c>
      <c r="H622" s="21" t="s">
        <v>128</v>
      </c>
      <c r="I622" s="3">
        <f>VLOOKUP(A622,'CUSTOS UNITÁRIOS'!$A$2:$C$116,3,FALSE)</f>
        <v>0</v>
      </c>
      <c r="J622" s="22">
        <f t="shared" si="38"/>
        <v>0</v>
      </c>
      <c r="K622" s="22">
        <f t="shared" si="39"/>
        <v>0</v>
      </c>
      <c r="L622" s="70"/>
    </row>
    <row r="623" spans="1:12" ht="15" thickBot="1" x14ac:dyDescent="0.35">
      <c r="A623" s="46"/>
      <c r="B623" s="47"/>
      <c r="C623" s="47"/>
      <c r="D623" s="47"/>
      <c r="E623" s="47"/>
      <c r="F623" s="47"/>
      <c r="G623" s="47"/>
      <c r="H623" s="47"/>
      <c r="I623" s="47"/>
      <c r="J623" s="47"/>
      <c r="K623" s="48">
        <f>SUM(K596:K622)</f>
        <v>0</v>
      </c>
      <c r="L623" s="70"/>
    </row>
    <row r="624" spans="1:12" ht="15" customHeight="1" x14ac:dyDescent="0.3">
      <c r="A624" s="121" t="s">
        <v>344</v>
      </c>
      <c r="B624" s="105"/>
      <c r="C624" s="105"/>
      <c r="D624" s="105"/>
      <c r="E624" s="105"/>
      <c r="F624" s="105"/>
      <c r="G624" s="106"/>
      <c r="H624" s="8"/>
      <c r="I624" s="8"/>
      <c r="L624" s="70"/>
    </row>
    <row r="625" spans="1:12" x14ac:dyDescent="0.3">
      <c r="A625" s="107"/>
      <c r="B625" s="108"/>
      <c r="C625" s="108"/>
      <c r="D625" s="108"/>
      <c r="E625" s="108"/>
      <c r="F625" s="108"/>
      <c r="G625" s="109"/>
      <c r="H625" s="8"/>
      <c r="I625" s="8"/>
      <c r="L625" s="70"/>
    </row>
    <row r="626" spans="1:12" ht="15" thickBot="1" x14ac:dyDescent="0.35">
      <c r="A626" s="110"/>
      <c r="B626" s="111"/>
      <c r="C626" s="111"/>
      <c r="D626" s="111"/>
      <c r="E626" s="111"/>
      <c r="F626" s="111"/>
      <c r="G626" s="112"/>
      <c r="H626" s="9"/>
      <c r="I626" s="9"/>
      <c r="J626" s="6"/>
      <c r="K626" s="6"/>
      <c r="L626" s="70"/>
    </row>
    <row r="627" spans="1:12" ht="15" thickBot="1" x14ac:dyDescent="0.35">
      <c r="A627" s="5"/>
      <c r="B627" s="5"/>
      <c r="C627" s="5"/>
      <c r="D627" s="5"/>
      <c r="E627" s="5"/>
      <c r="F627" s="5"/>
      <c r="G627" s="16"/>
      <c r="H627" s="10"/>
      <c r="I627" s="10"/>
      <c r="L627" s="70"/>
    </row>
    <row r="628" spans="1:12" ht="15" thickBot="1" x14ac:dyDescent="0.35">
      <c r="A628" s="113"/>
      <c r="B628" s="114"/>
      <c r="C628" s="114"/>
      <c r="D628" s="114"/>
      <c r="E628" s="31"/>
      <c r="F628" s="114"/>
      <c r="G628" s="114"/>
      <c r="H628" s="32"/>
      <c r="I628" s="115"/>
      <c r="J628" s="115"/>
      <c r="K628" s="116"/>
      <c r="L628" s="70"/>
    </row>
    <row r="629" spans="1:12" ht="16.2" thickBot="1" x14ac:dyDescent="0.35">
      <c r="A629" s="27"/>
      <c r="B629" s="28"/>
      <c r="C629" s="28"/>
      <c r="D629" s="28"/>
      <c r="E629" s="29"/>
      <c r="F629" s="5"/>
      <c r="G629" s="30"/>
      <c r="H629" s="10"/>
      <c r="I629" s="10"/>
      <c r="J629" s="5"/>
      <c r="K629" s="5"/>
      <c r="L629" s="70"/>
    </row>
    <row r="630" spans="1:12" ht="15" thickBot="1" x14ac:dyDescent="0.35">
      <c r="A630" s="149"/>
      <c r="B630" s="150"/>
      <c r="C630" s="150"/>
      <c r="D630" s="150"/>
      <c r="E630" s="150"/>
      <c r="F630" s="150"/>
      <c r="G630" s="150"/>
      <c r="H630" s="150"/>
      <c r="I630" s="150"/>
      <c r="J630" s="150"/>
      <c r="K630" s="151"/>
      <c r="L630" s="70"/>
    </row>
    <row r="631" spans="1:12" ht="15" thickBot="1" x14ac:dyDescent="0.35">
      <c r="A631" s="168"/>
      <c r="B631" s="169"/>
      <c r="C631" s="169"/>
      <c r="D631" s="169"/>
      <c r="E631" s="169"/>
      <c r="F631" s="169"/>
      <c r="G631" s="169"/>
      <c r="H631" s="169"/>
      <c r="I631" s="169"/>
      <c r="J631" s="169"/>
      <c r="K631" s="170"/>
      <c r="L631" s="70"/>
    </row>
    <row r="632" spans="1:12" x14ac:dyDescent="0.3">
      <c r="A632" s="155" t="s">
        <v>126</v>
      </c>
      <c r="B632" s="157" t="s">
        <v>249</v>
      </c>
      <c r="C632" s="158" t="s">
        <v>164</v>
      </c>
      <c r="D632" s="159"/>
      <c r="E632" s="159"/>
      <c r="F632" s="159"/>
      <c r="G632" s="159"/>
      <c r="H632" s="159"/>
      <c r="I632" s="160"/>
      <c r="J632" s="158"/>
      <c r="K632" s="173"/>
      <c r="L632" s="70"/>
    </row>
    <row r="633" spans="1:12" x14ac:dyDescent="0.3">
      <c r="A633" s="156"/>
      <c r="B633" s="134"/>
      <c r="C633" s="161"/>
      <c r="D633" s="162"/>
      <c r="E633" s="162"/>
      <c r="F633" s="162"/>
      <c r="G633" s="162"/>
      <c r="H633" s="162"/>
      <c r="I633" s="163"/>
      <c r="J633" s="161"/>
      <c r="K633" s="174"/>
      <c r="L633" s="70"/>
    </row>
    <row r="634" spans="1:12" x14ac:dyDescent="0.3">
      <c r="L634" s="70"/>
    </row>
    <row r="635" spans="1:12" x14ac:dyDescent="0.3">
      <c r="A635" s="154" t="s">
        <v>150</v>
      </c>
      <c r="B635" s="154"/>
      <c r="C635" s="154"/>
      <c r="D635" s="154"/>
      <c r="E635" s="154"/>
      <c r="F635" s="154"/>
      <c r="L635" s="70"/>
    </row>
    <row r="636" spans="1:12" x14ac:dyDescent="0.3">
      <c r="A636" s="19" t="s">
        <v>109</v>
      </c>
      <c r="B636" s="148" t="str">
        <f>VLOOKUP(A636,'CUSTOS UNITÁRIOS'!$A$2:$C$116,2,FALSE)</f>
        <v xml:space="preserve">UNIDADE DE SERVIÇO DE CONSTRUÇÃO DE REDES </v>
      </c>
      <c r="C636" s="148"/>
      <c r="D636" s="148"/>
      <c r="E636" s="148"/>
      <c r="F636" s="148"/>
      <c r="G636" s="23">
        <v>0.5</v>
      </c>
      <c r="H636" s="24" t="s">
        <v>128</v>
      </c>
      <c r="I636" s="24">
        <f>VLOOKUP(A636,'CUSTOS UNITÁRIOS'!$A$2:$C$116,3,FALSE)</f>
        <v>0</v>
      </c>
      <c r="J636" s="40">
        <f t="shared" ref="J636:J637" si="40">I636*G636</f>
        <v>0</v>
      </c>
      <c r="K636" s="40">
        <f>J636*1</f>
        <v>0</v>
      </c>
      <c r="L636" s="70"/>
    </row>
    <row r="637" spans="1:12" x14ac:dyDescent="0.3">
      <c r="A637" s="19" t="s">
        <v>111</v>
      </c>
      <c r="B637" s="148" t="str">
        <f>VLOOKUP(A637,'CUSTOS UNITÁRIOS'!$A$2:$C$116,2,FALSE)</f>
        <v xml:space="preserve">UNIDADE DE SERVIÇO DE PROJETO </v>
      </c>
      <c r="C637" s="148"/>
      <c r="D637" s="148"/>
      <c r="E637" s="148"/>
      <c r="F637" s="148"/>
      <c r="G637" s="23">
        <v>1.7</v>
      </c>
      <c r="H637" s="24" t="s">
        <v>128</v>
      </c>
      <c r="I637" s="24">
        <f>VLOOKUP(A637,'CUSTOS UNITÁRIOS'!$A$2:$C$116,3,FALSE)</f>
        <v>0</v>
      </c>
      <c r="J637" s="40">
        <f t="shared" si="40"/>
        <v>0</v>
      </c>
      <c r="K637" s="40">
        <f>J637*1</f>
        <v>0</v>
      </c>
      <c r="L637" s="70"/>
    </row>
    <row r="638" spans="1:12" x14ac:dyDescent="0.3">
      <c r="K638" s="22">
        <f>K636+K637</f>
        <v>0</v>
      </c>
      <c r="L638" s="70"/>
    </row>
    <row r="639" spans="1:12" x14ac:dyDescent="0.3">
      <c r="L639" s="70"/>
    </row>
    <row r="640" spans="1:12" ht="15" thickBot="1" x14ac:dyDescent="0.35">
      <c r="L640" s="70"/>
    </row>
    <row r="641" spans="1:12" ht="15" thickBot="1" x14ac:dyDescent="0.35">
      <c r="A641" s="149" t="s">
        <v>118</v>
      </c>
      <c r="B641" s="150"/>
      <c r="C641" s="150"/>
      <c r="D641" s="150"/>
      <c r="E641" s="150"/>
      <c r="F641" s="150"/>
      <c r="G641" s="150"/>
      <c r="H641" s="150"/>
      <c r="I641" s="150"/>
      <c r="J641" s="150"/>
      <c r="K641" s="151"/>
      <c r="L641" s="70"/>
    </row>
    <row r="642" spans="1:12" ht="15" thickBot="1" x14ac:dyDescent="0.35">
      <c r="A642" s="168" t="s">
        <v>138</v>
      </c>
      <c r="B642" s="169"/>
      <c r="C642" s="169"/>
      <c r="D642" s="169"/>
      <c r="E642" s="169"/>
      <c r="F642" s="169"/>
      <c r="G642" s="169"/>
      <c r="H642" s="169"/>
      <c r="I642" s="169"/>
      <c r="J642" s="169"/>
      <c r="K642" s="170"/>
      <c r="L642" s="70"/>
    </row>
    <row r="643" spans="1:12" x14ac:dyDescent="0.3">
      <c r="A643" s="155" t="s">
        <v>126</v>
      </c>
      <c r="B643" s="157" t="s">
        <v>165</v>
      </c>
      <c r="C643" s="158" t="s">
        <v>166</v>
      </c>
      <c r="D643" s="159"/>
      <c r="E643" s="159"/>
      <c r="F643" s="159"/>
      <c r="G643" s="159"/>
      <c r="H643" s="159"/>
      <c r="I643" s="160"/>
      <c r="J643" s="164" t="s">
        <v>139</v>
      </c>
      <c r="K643" s="165"/>
      <c r="L643" s="69" t="s">
        <v>149</v>
      </c>
    </row>
    <row r="644" spans="1:12" x14ac:dyDescent="0.3">
      <c r="A644" s="156"/>
      <c r="B644" s="134"/>
      <c r="C644" s="161"/>
      <c r="D644" s="162"/>
      <c r="E644" s="162"/>
      <c r="F644" s="162"/>
      <c r="G644" s="162"/>
      <c r="H644" s="162"/>
      <c r="I644" s="163"/>
      <c r="J644" s="166">
        <f>K657+K661</f>
        <v>0</v>
      </c>
      <c r="K644" s="167"/>
      <c r="L644" s="69"/>
    </row>
    <row r="645" spans="1:12" ht="27.6" x14ac:dyDescent="0.3">
      <c r="A645" s="12" t="s">
        <v>119</v>
      </c>
      <c r="B645" s="152" t="s">
        <v>120</v>
      </c>
      <c r="C645" s="152"/>
      <c r="D645" s="152"/>
      <c r="E645" s="152"/>
      <c r="F645" s="152"/>
      <c r="G645" s="17" t="s">
        <v>125</v>
      </c>
      <c r="H645" s="13" t="s">
        <v>124</v>
      </c>
      <c r="I645" s="14" t="s">
        <v>123</v>
      </c>
      <c r="J645" s="14" t="s">
        <v>121</v>
      </c>
      <c r="K645" s="15" t="s">
        <v>122</v>
      </c>
      <c r="L645" s="70"/>
    </row>
    <row r="646" spans="1:12" x14ac:dyDescent="0.3">
      <c r="A646" s="19">
        <v>230102</v>
      </c>
      <c r="B646" s="153" t="str">
        <f>VLOOKUP(A646,'CUSTOS UNITÁRIOS'!$A$2:$C$116,2,FALSE)</f>
        <v>ALÇA PARA ESTRIBO ABERTA</v>
      </c>
      <c r="C646" s="153"/>
      <c r="D646" s="153"/>
      <c r="E646" s="153"/>
      <c r="F646" s="153"/>
      <c r="G646" s="20">
        <v>1</v>
      </c>
      <c r="H646" s="21" t="s">
        <v>128</v>
      </c>
      <c r="I646" s="3">
        <f>VLOOKUP(A646,'CUSTOS UNITÁRIOS'!$A$2:$C$116,3,FALSE)</f>
        <v>0</v>
      </c>
      <c r="J646" s="22">
        <f>I646*G646</f>
        <v>0</v>
      </c>
      <c r="K646" s="22">
        <f>J646*$L$644</f>
        <v>0</v>
      </c>
      <c r="L646" s="70"/>
    </row>
    <row r="647" spans="1:12" x14ac:dyDescent="0.3">
      <c r="A647" s="19">
        <v>327692</v>
      </c>
      <c r="B647" s="153" t="str">
        <f>VLOOKUP(A647,'CUSTOS UNITÁRIOS'!$A$2:$C$116,2,FALSE)</f>
        <v>BRAÇADEIRA PLÁSTICA CABO MULTIPLEXADO</v>
      </c>
      <c r="C647" s="153"/>
      <c r="D647" s="153"/>
      <c r="E647" s="153"/>
      <c r="F647" s="153"/>
      <c r="G647" s="20">
        <v>2</v>
      </c>
      <c r="H647" s="21" t="s">
        <v>128</v>
      </c>
      <c r="I647" s="3">
        <f>VLOOKUP(A647,'CUSTOS UNITÁRIOS'!$A$2:$C$116,3,FALSE)</f>
        <v>0</v>
      </c>
      <c r="J647" s="22">
        <f t="shared" ref="J647:J656" si="41">I647*G647</f>
        <v>0</v>
      </c>
      <c r="K647" s="22">
        <f t="shared" ref="K647:K656" si="42">J647*$L$644</f>
        <v>0</v>
      </c>
      <c r="L647" s="70"/>
    </row>
    <row r="648" spans="1:12" x14ac:dyDescent="0.3">
      <c r="A648" s="19">
        <v>231712</v>
      </c>
      <c r="B648" s="153" t="str">
        <f>VLOOKUP(A648,'CUSTOS UNITÁRIOS'!$A$2:$C$116,2,FALSE)</f>
        <v>BRAÇO SUPORTE COM GRAMPO DE SUSPENSÃO ITEM 2</v>
      </c>
      <c r="C648" s="153"/>
      <c r="D648" s="153"/>
      <c r="E648" s="153"/>
      <c r="F648" s="153"/>
      <c r="G648" s="20">
        <v>1</v>
      </c>
      <c r="H648" s="21" t="s">
        <v>129</v>
      </c>
      <c r="I648" s="3">
        <f>VLOOKUP(A648,'CUSTOS UNITÁRIOS'!$A$2:$C$116,3,FALSE)</f>
        <v>0</v>
      </c>
      <c r="J648" s="22">
        <f t="shared" si="41"/>
        <v>0</v>
      </c>
      <c r="K648" s="22">
        <f t="shared" si="42"/>
        <v>0</v>
      </c>
      <c r="L648" s="70"/>
    </row>
    <row r="649" spans="1:12" x14ac:dyDescent="0.3">
      <c r="A649" s="19">
        <v>2931</v>
      </c>
      <c r="B649" s="153" t="str">
        <f>VLOOKUP(A649,'CUSTOS UNITÁRIOS'!$A$2:$C$116,2,FALSE)</f>
        <v>CABO DE AÇO SM 1/4P (6,4MM) 7 FIOS</v>
      </c>
      <c r="C649" s="153"/>
      <c r="D649" s="153"/>
      <c r="E649" s="153"/>
      <c r="F649" s="153"/>
      <c r="G649" s="20">
        <v>0.4</v>
      </c>
      <c r="H649" s="21" t="s">
        <v>131</v>
      </c>
      <c r="I649" s="3">
        <f>VLOOKUP(A649,'CUSTOS UNITÁRIOS'!$A$2:$C$116,3,FALSE)</f>
        <v>0</v>
      </c>
      <c r="J649" s="22">
        <f t="shared" si="41"/>
        <v>0</v>
      </c>
      <c r="K649" s="22">
        <f t="shared" si="42"/>
        <v>0</v>
      </c>
      <c r="L649" s="70"/>
    </row>
    <row r="650" spans="1:12" x14ac:dyDescent="0.3">
      <c r="A650" s="19">
        <v>226373</v>
      </c>
      <c r="B650" s="148" t="str">
        <f>VLOOKUP(A650,'CUSTOS UNITÁRIOS'!$A$2:$C$116,2,FALSE)</f>
        <v>CABO QUADRUPLEX CA 3X1X70+70 1KV</v>
      </c>
      <c r="C650" s="148"/>
      <c r="D650" s="148"/>
      <c r="E650" s="148"/>
      <c r="F650" s="148"/>
      <c r="G650" s="20">
        <v>44</v>
      </c>
      <c r="H650" s="21" t="s">
        <v>130</v>
      </c>
      <c r="I650" s="3">
        <f>VLOOKUP(A650,'CUSTOS UNITÁRIOS'!$A$2:$C$116,3,FALSE)</f>
        <v>0</v>
      </c>
      <c r="J650" s="22">
        <f t="shared" si="41"/>
        <v>0</v>
      </c>
      <c r="K650" s="22">
        <f t="shared" si="42"/>
        <v>0</v>
      </c>
      <c r="L650" s="70"/>
    </row>
    <row r="651" spans="1:12" x14ac:dyDescent="0.3">
      <c r="A651" s="19">
        <v>236877</v>
      </c>
      <c r="B651" s="148" t="str">
        <f>VLOOKUP(A651,'CUSTOS UNITÁRIOS'!$A$2:$C$116,2,FALSE)</f>
        <v>CINTA DE AÇO D 210MM</v>
      </c>
      <c r="C651" s="148"/>
      <c r="D651" s="148"/>
      <c r="E651" s="148"/>
      <c r="F651" s="148"/>
      <c r="G651" s="20">
        <v>2</v>
      </c>
      <c r="H651" s="21" t="s">
        <v>128</v>
      </c>
      <c r="I651" s="3">
        <f>VLOOKUP(A651,'CUSTOS UNITÁRIOS'!$A$2:$C$116,3,FALSE)</f>
        <v>0</v>
      </c>
      <c r="J651" s="22">
        <f t="shared" si="41"/>
        <v>0</v>
      </c>
      <c r="K651" s="22">
        <f t="shared" si="42"/>
        <v>0</v>
      </c>
      <c r="L651" s="70"/>
    </row>
    <row r="652" spans="1:12" x14ac:dyDescent="0.3">
      <c r="A652" s="19">
        <v>227850</v>
      </c>
      <c r="B652" s="148" t="str">
        <f>VLOOKUP(A652,'CUSTOS UNITÁRIOS'!$A$2:$C$116,2,FALSE)</f>
        <v>CONETOR CUNHA CU ITEM 1</v>
      </c>
      <c r="C652" s="148"/>
      <c r="D652" s="148"/>
      <c r="E652" s="148"/>
      <c r="F652" s="148"/>
      <c r="G652" s="20">
        <v>1</v>
      </c>
      <c r="H652" s="21" t="s">
        <v>128</v>
      </c>
      <c r="I652" s="3">
        <f>VLOOKUP(A652,'CUSTOS UNITÁRIOS'!$A$2:$C$116,3,FALSE)</f>
        <v>0</v>
      </c>
      <c r="J652" s="22">
        <f t="shared" si="41"/>
        <v>0</v>
      </c>
      <c r="K652" s="22">
        <f t="shared" si="42"/>
        <v>0</v>
      </c>
      <c r="L652" s="70"/>
    </row>
    <row r="653" spans="1:12" x14ac:dyDescent="0.3">
      <c r="A653" s="19">
        <v>227777</v>
      </c>
      <c r="B653" s="148" t="str">
        <f>VLOOKUP(A653,'CUSTOS UNITÁRIOS'!$A$2:$C$116,2,FALSE)</f>
        <v>CONETOR FORMATO H ITEM 2 CAA 27-54MM² / 13-34MM²</v>
      </c>
      <c r="C653" s="148"/>
      <c r="D653" s="148"/>
      <c r="E653" s="148"/>
      <c r="F653" s="148"/>
      <c r="G653" s="20">
        <v>1</v>
      </c>
      <c r="H653" s="21" t="s">
        <v>128</v>
      </c>
      <c r="I653" s="3">
        <f>VLOOKUP(A653,'CUSTOS UNITÁRIOS'!$A$2:$C$116,3,FALSE)</f>
        <v>0</v>
      </c>
      <c r="J653" s="22">
        <f t="shared" si="41"/>
        <v>0</v>
      </c>
      <c r="K653" s="22">
        <f t="shared" si="42"/>
        <v>0</v>
      </c>
      <c r="L653" s="70"/>
    </row>
    <row r="654" spans="1:12" x14ac:dyDescent="0.3">
      <c r="A654" s="19">
        <v>237289</v>
      </c>
      <c r="B654" s="148" t="str">
        <f>VLOOKUP(A654,'CUSTOS UNITÁRIOS'!$A$2:$C$116,2,FALSE)</f>
        <v>OLHAL PARA PARAFUSO 50KN</v>
      </c>
      <c r="C654" s="148"/>
      <c r="D654" s="148"/>
      <c r="E654" s="148"/>
      <c r="F654" s="148"/>
      <c r="G654" s="20">
        <v>1</v>
      </c>
      <c r="H654" s="21" t="s">
        <v>128</v>
      </c>
      <c r="I654" s="3">
        <f>VLOOKUP(A654,'CUSTOS UNITÁRIOS'!$A$2:$C$116,3,FALSE)</f>
        <v>0</v>
      </c>
      <c r="J654" s="22">
        <f t="shared" si="41"/>
        <v>0</v>
      </c>
      <c r="K654" s="22">
        <f t="shared" si="42"/>
        <v>0</v>
      </c>
      <c r="L654" s="70"/>
    </row>
    <row r="655" spans="1:12" x14ac:dyDescent="0.3">
      <c r="A655" s="19">
        <v>66878</v>
      </c>
      <c r="B655" s="148" t="str">
        <f>VLOOKUP(A655,'CUSTOS UNITÁRIOS'!$A$2:$C$116,2,FALSE)</f>
        <v>PARAFUSO CABEÇA ABAULADA M16X 45MM</v>
      </c>
      <c r="C655" s="148"/>
      <c r="D655" s="148"/>
      <c r="E655" s="148"/>
      <c r="F655" s="148"/>
      <c r="G655" s="20">
        <v>1</v>
      </c>
      <c r="H655" s="21" t="s">
        <v>128</v>
      </c>
      <c r="I655" s="3">
        <f>VLOOKUP(A655,'CUSTOS UNITÁRIOS'!$A$2:$C$116,3,FALSE)</f>
        <v>0</v>
      </c>
      <c r="J655" s="22">
        <f t="shared" si="41"/>
        <v>0</v>
      </c>
      <c r="K655" s="22">
        <f t="shared" si="42"/>
        <v>0</v>
      </c>
      <c r="L655" s="70"/>
    </row>
    <row r="656" spans="1:12" x14ac:dyDescent="0.3">
      <c r="A656" s="19">
        <v>66886</v>
      </c>
      <c r="B656" s="148" t="str">
        <f>VLOOKUP(A656,'CUSTOS UNITÁRIOS'!$A$2:$C$116,2,FALSE)</f>
        <v>PARAFUSO CABEÇA ABAULADA M16X 70MM</v>
      </c>
      <c r="C656" s="148"/>
      <c r="D656" s="148"/>
      <c r="E656" s="148"/>
      <c r="F656" s="148"/>
      <c r="G656" s="20">
        <v>5</v>
      </c>
      <c r="H656" s="21" t="s">
        <v>128</v>
      </c>
      <c r="I656" s="3">
        <f>VLOOKUP(A656,'CUSTOS UNITÁRIOS'!$A$2:$C$116,3,FALSE)</f>
        <v>0</v>
      </c>
      <c r="J656" s="22">
        <f t="shared" si="41"/>
        <v>0</v>
      </c>
      <c r="K656" s="22">
        <f t="shared" si="42"/>
        <v>0</v>
      </c>
      <c r="L656" s="70"/>
    </row>
    <row r="657" spans="1:12" x14ac:dyDescent="0.3">
      <c r="K657" s="22">
        <f>SUM(K646:K656)</f>
        <v>0</v>
      </c>
      <c r="L657" s="70"/>
    </row>
    <row r="658" spans="1:12" x14ac:dyDescent="0.3">
      <c r="A658" s="154" t="s">
        <v>150</v>
      </c>
      <c r="B658" s="154"/>
      <c r="C658" s="154"/>
      <c r="D658" s="154"/>
      <c r="E658" s="154"/>
      <c r="F658" s="154"/>
      <c r="L658" s="70"/>
    </row>
    <row r="659" spans="1:12" x14ac:dyDescent="0.3">
      <c r="A659" s="19" t="s">
        <v>109</v>
      </c>
      <c r="B659" s="148" t="str">
        <f>VLOOKUP(A659,'CUSTOS UNITÁRIOS'!$A$2:$C$116,2,FALSE)</f>
        <v xml:space="preserve">UNIDADE DE SERVIÇO DE CONSTRUÇÃO DE REDES </v>
      </c>
      <c r="C659" s="148"/>
      <c r="D659" s="148"/>
      <c r="E659" s="148"/>
      <c r="F659" s="148"/>
      <c r="G659" s="23">
        <v>0.57999999999999996</v>
      </c>
      <c r="H659" s="24" t="s">
        <v>128</v>
      </c>
      <c r="I659" s="24">
        <f>VLOOKUP(A659,'CUSTOS UNITÁRIOS'!$A$2:$C$116,3,FALSE)</f>
        <v>0</v>
      </c>
      <c r="J659" s="40">
        <f t="shared" ref="J659:J660" si="43">I659*G659</f>
        <v>0</v>
      </c>
      <c r="K659" s="40">
        <f>J659*1</f>
        <v>0</v>
      </c>
      <c r="L659" s="70"/>
    </row>
    <row r="660" spans="1:12" x14ac:dyDescent="0.3">
      <c r="A660" s="19" t="s">
        <v>111</v>
      </c>
      <c r="B660" s="148" t="str">
        <f>VLOOKUP(A660,'CUSTOS UNITÁRIOS'!$A$2:$C$116,2,FALSE)</f>
        <v xml:space="preserve">UNIDADE DE SERVIÇO DE PROJETO </v>
      </c>
      <c r="C660" s="148"/>
      <c r="D660" s="148"/>
      <c r="E660" s="148"/>
      <c r="F660" s="148"/>
      <c r="G660" s="23">
        <v>1.7</v>
      </c>
      <c r="H660" s="24" t="s">
        <v>128</v>
      </c>
      <c r="I660" s="24">
        <f>VLOOKUP(A660,'CUSTOS UNITÁRIOS'!$A$2:$C$116,3,FALSE)</f>
        <v>0</v>
      </c>
      <c r="J660" s="40">
        <f t="shared" si="43"/>
        <v>0</v>
      </c>
      <c r="K660" s="40">
        <f>J660*1</f>
        <v>0</v>
      </c>
      <c r="L660" s="70"/>
    </row>
    <row r="661" spans="1:12" x14ac:dyDescent="0.3">
      <c r="K661" s="22">
        <f>K659+K660</f>
        <v>0</v>
      </c>
      <c r="L661" s="70"/>
    </row>
    <row r="662" spans="1:12" ht="15" thickBot="1" x14ac:dyDescent="0.35">
      <c r="L662" s="70"/>
    </row>
    <row r="663" spans="1:12" ht="15" customHeight="1" x14ac:dyDescent="0.3">
      <c r="A663" s="121" t="s">
        <v>344</v>
      </c>
      <c r="B663" s="105"/>
      <c r="C663" s="105"/>
      <c r="D663" s="105"/>
      <c r="E663" s="105"/>
      <c r="F663" s="105"/>
      <c r="G663" s="106"/>
      <c r="H663" s="8"/>
      <c r="I663" s="8"/>
      <c r="L663" s="70"/>
    </row>
    <row r="664" spans="1:12" x14ac:dyDescent="0.3">
      <c r="A664" s="107"/>
      <c r="B664" s="108"/>
      <c r="C664" s="108"/>
      <c r="D664" s="108"/>
      <c r="E664" s="108"/>
      <c r="F664" s="108"/>
      <c r="G664" s="109"/>
      <c r="H664" s="8"/>
      <c r="I664" s="8"/>
      <c r="L664" s="70"/>
    </row>
    <row r="665" spans="1:12" ht="15" thickBot="1" x14ac:dyDescent="0.35">
      <c r="A665" s="110"/>
      <c r="B665" s="111"/>
      <c r="C665" s="111"/>
      <c r="D665" s="111"/>
      <c r="E665" s="111"/>
      <c r="F665" s="111"/>
      <c r="G665" s="112"/>
      <c r="H665" s="9"/>
      <c r="I665" s="9"/>
      <c r="J665" s="6"/>
      <c r="K665" s="6"/>
      <c r="L665" s="70"/>
    </row>
    <row r="666" spans="1:12" ht="15" thickBot="1" x14ac:dyDescent="0.35">
      <c r="A666" s="5"/>
      <c r="B666" s="5"/>
      <c r="C666" s="5"/>
      <c r="D666" s="5"/>
      <c r="E666" s="5"/>
      <c r="F666" s="5"/>
      <c r="G666" s="16"/>
      <c r="H666" s="10"/>
      <c r="I666" s="10"/>
      <c r="L666" s="70"/>
    </row>
    <row r="667" spans="1:12" ht="15" thickBot="1" x14ac:dyDescent="0.35">
      <c r="A667" s="113"/>
      <c r="B667" s="114"/>
      <c r="C667" s="114"/>
      <c r="D667" s="114"/>
      <c r="E667" s="31"/>
      <c r="F667" s="114"/>
      <c r="G667" s="114"/>
      <c r="H667" s="32"/>
      <c r="I667" s="115"/>
      <c r="J667" s="115"/>
      <c r="K667" s="116"/>
      <c r="L667" s="70"/>
    </row>
    <row r="668" spans="1:12" ht="16.2" thickBot="1" x14ac:dyDescent="0.35">
      <c r="A668" s="27"/>
      <c r="B668" s="28"/>
      <c r="C668" s="28"/>
      <c r="D668" s="28"/>
      <c r="E668" s="29"/>
      <c r="F668" s="5"/>
      <c r="G668" s="30"/>
      <c r="H668" s="10"/>
      <c r="I668" s="10"/>
      <c r="J668" s="5"/>
      <c r="K668" s="5"/>
      <c r="L668" s="70"/>
    </row>
    <row r="669" spans="1:12" ht="15" thickBot="1" x14ac:dyDescent="0.35">
      <c r="A669" s="149"/>
      <c r="B669" s="150"/>
      <c r="C669" s="150"/>
      <c r="D669" s="150"/>
      <c r="E669" s="150"/>
      <c r="F669" s="150"/>
      <c r="G669" s="150"/>
      <c r="H669" s="150"/>
      <c r="I669" s="150"/>
      <c r="J669" s="150"/>
      <c r="K669" s="151"/>
      <c r="L669" s="70"/>
    </row>
    <row r="670" spans="1:12" ht="15" thickBot="1" x14ac:dyDescent="0.35">
      <c r="A670" s="168"/>
      <c r="B670" s="169"/>
      <c r="C670" s="169"/>
      <c r="D670" s="169"/>
      <c r="E670" s="169"/>
      <c r="F670" s="169"/>
      <c r="G670" s="169"/>
      <c r="H670" s="169"/>
      <c r="I670" s="169"/>
      <c r="J670" s="169"/>
      <c r="K670" s="170"/>
      <c r="L670" s="70"/>
    </row>
    <row r="671" spans="1:12" x14ac:dyDescent="0.3">
      <c r="A671" s="155" t="s">
        <v>126</v>
      </c>
      <c r="B671" s="157" t="s">
        <v>168</v>
      </c>
      <c r="C671" s="158" t="s">
        <v>167</v>
      </c>
      <c r="D671" s="159"/>
      <c r="E671" s="159"/>
      <c r="F671" s="159"/>
      <c r="G671" s="159"/>
      <c r="H671" s="159"/>
      <c r="I671" s="160"/>
      <c r="J671" s="164" t="s">
        <v>139</v>
      </c>
      <c r="K671" s="165"/>
      <c r="L671" s="69" t="s">
        <v>149</v>
      </c>
    </row>
    <row r="672" spans="1:12" x14ac:dyDescent="0.3">
      <c r="A672" s="156"/>
      <c r="B672" s="134"/>
      <c r="C672" s="161"/>
      <c r="D672" s="162"/>
      <c r="E672" s="162"/>
      <c r="F672" s="162"/>
      <c r="G672" s="162"/>
      <c r="H672" s="162"/>
      <c r="I672" s="163"/>
      <c r="J672" s="166">
        <f>K685+K689</f>
        <v>0</v>
      </c>
      <c r="K672" s="167"/>
      <c r="L672" s="69"/>
    </row>
    <row r="673" spans="1:12" ht="27.6" x14ac:dyDescent="0.3">
      <c r="A673" s="12" t="s">
        <v>119</v>
      </c>
      <c r="B673" s="152" t="s">
        <v>120</v>
      </c>
      <c r="C673" s="152"/>
      <c r="D673" s="152"/>
      <c r="E673" s="152"/>
      <c r="F673" s="152"/>
      <c r="G673" s="17" t="s">
        <v>125</v>
      </c>
      <c r="H673" s="13" t="s">
        <v>124</v>
      </c>
      <c r="I673" s="14" t="s">
        <v>123</v>
      </c>
      <c r="J673" s="14" t="s">
        <v>121</v>
      </c>
      <c r="K673" s="15" t="s">
        <v>122</v>
      </c>
      <c r="L673" s="70"/>
    </row>
    <row r="674" spans="1:12" x14ac:dyDescent="0.3">
      <c r="A674" s="19">
        <v>230102</v>
      </c>
      <c r="B674" s="153" t="str">
        <f>VLOOKUP(A674,'CUSTOS UNITÁRIOS'!$A$2:$C$116,2,FALSE)</f>
        <v>ALÇA PARA ESTRIBO ABERTA</v>
      </c>
      <c r="C674" s="153"/>
      <c r="D674" s="153"/>
      <c r="E674" s="153"/>
      <c r="F674" s="153"/>
      <c r="G674" s="20">
        <v>1</v>
      </c>
      <c r="H674" s="21" t="s">
        <v>128</v>
      </c>
      <c r="I674" s="3">
        <f>VLOOKUP(A674,'CUSTOS UNITÁRIOS'!$A$2:$C$116,3,FALSE)</f>
        <v>0</v>
      </c>
      <c r="J674" s="22">
        <f>I674*G674</f>
        <v>0</v>
      </c>
      <c r="K674" s="22">
        <f>J674*$L$672</f>
        <v>0</v>
      </c>
      <c r="L674" s="70"/>
    </row>
    <row r="675" spans="1:12" x14ac:dyDescent="0.3">
      <c r="A675" s="19">
        <v>327692</v>
      </c>
      <c r="B675" s="153" t="str">
        <f>VLOOKUP(A675,'CUSTOS UNITÁRIOS'!$A$2:$C$116,2,FALSE)</f>
        <v>BRAÇADEIRA PLÁSTICA CABO MULTIPLEXADO</v>
      </c>
      <c r="C675" s="153"/>
      <c r="D675" s="153"/>
      <c r="E675" s="153"/>
      <c r="F675" s="153"/>
      <c r="G675" s="20">
        <v>2</v>
      </c>
      <c r="H675" s="21" t="s">
        <v>128</v>
      </c>
      <c r="I675" s="3">
        <f>VLOOKUP(A675,'CUSTOS UNITÁRIOS'!$A$2:$C$116,3,FALSE)</f>
        <v>0</v>
      </c>
      <c r="J675" s="22">
        <f t="shared" ref="J675:J684" si="44">I675*G675</f>
        <v>0</v>
      </c>
      <c r="K675" s="22">
        <f t="shared" ref="K675:K684" si="45">J675*$L$672</f>
        <v>0</v>
      </c>
      <c r="L675" s="70"/>
    </row>
    <row r="676" spans="1:12" x14ac:dyDescent="0.3">
      <c r="A676" s="19">
        <v>231712</v>
      </c>
      <c r="B676" s="153" t="str">
        <f>VLOOKUP(A676,'CUSTOS UNITÁRIOS'!$A$2:$C$116,2,FALSE)</f>
        <v>BRAÇO SUPORTE COM GRAMPO DE SUSPENSÃO ITEM 2</v>
      </c>
      <c r="C676" s="153"/>
      <c r="D676" s="153"/>
      <c r="E676" s="153"/>
      <c r="F676" s="153"/>
      <c r="G676" s="20">
        <v>1</v>
      </c>
      <c r="H676" s="21" t="s">
        <v>129</v>
      </c>
      <c r="I676" s="3">
        <f>VLOOKUP(A676,'CUSTOS UNITÁRIOS'!$A$2:$C$116,3,FALSE)</f>
        <v>0</v>
      </c>
      <c r="J676" s="22">
        <f t="shared" si="44"/>
        <v>0</v>
      </c>
      <c r="K676" s="22">
        <f t="shared" si="45"/>
        <v>0</v>
      </c>
      <c r="L676" s="70"/>
    </row>
    <row r="677" spans="1:12" x14ac:dyDescent="0.3">
      <c r="A677" s="19">
        <v>2931</v>
      </c>
      <c r="B677" s="153" t="str">
        <f>VLOOKUP(A677,'CUSTOS UNITÁRIOS'!$A$2:$C$116,2,FALSE)</f>
        <v>CABO DE AÇO SM 1/4P (6,4MM) 7 FIOS</v>
      </c>
      <c r="C677" s="153"/>
      <c r="D677" s="153"/>
      <c r="E677" s="153"/>
      <c r="F677" s="153"/>
      <c r="G677" s="20">
        <v>0.4</v>
      </c>
      <c r="H677" s="21" t="s">
        <v>131</v>
      </c>
      <c r="I677" s="3">
        <f>VLOOKUP(A677,'CUSTOS UNITÁRIOS'!$A$2:$C$116,3,FALSE)</f>
        <v>0</v>
      </c>
      <c r="J677" s="22">
        <f t="shared" si="44"/>
        <v>0</v>
      </c>
      <c r="K677" s="22">
        <f t="shared" si="45"/>
        <v>0</v>
      </c>
      <c r="L677" s="70"/>
    </row>
    <row r="678" spans="1:12" x14ac:dyDescent="0.3">
      <c r="A678" s="19">
        <v>226365</v>
      </c>
      <c r="B678" s="148" t="str">
        <f>VLOOKUP(A678,'CUSTOS UNITÁRIOS'!$A$2:$C$116,2,FALSE)</f>
        <v>CABO QUADRUPLEX CA 3X1X120+70 1KV</v>
      </c>
      <c r="C678" s="148"/>
      <c r="D678" s="148"/>
      <c r="E678" s="148"/>
      <c r="F678" s="148"/>
      <c r="G678" s="20">
        <v>44</v>
      </c>
      <c r="H678" s="21" t="s">
        <v>130</v>
      </c>
      <c r="I678" s="3">
        <f>VLOOKUP(A678,'CUSTOS UNITÁRIOS'!$A$2:$C$116,3,FALSE)</f>
        <v>0</v>
      </c>
      <c r="J678" s="22">
        <f t="shared" si="44"/>
        <v>0</v>
      </c>
      <c r="K678" s="22">
        <f t="shared" si="45"/>
        <v>0</v>
      </c>
      <c r="L678" s="70"/>
    </row>
    <row r="679" spans="1:12" x14ac:dyDescent="0.3">
      <c r="A679" s="19">
        <v>236877</v>
      </c>
      <c r="B679" s="148" t="str">
        <f>VLOOKUP(A679,'CUSTOS UNITÁRIOS'!$A$2:$C$116,2,FALSE)</f>
        <v>CINTA DE AÇO D 210MM</v>
      </c>
      <c r="C679" s="148"/>
      <c r="D679" s="148"/>
      <c r="E679" s="148"/>
      <c r="F679" s="148"/>
      <c r="G679" s="20">
        <v>2</v>
      </c>
      <c r="H679" s="21" t="s">
        <v>128</v>
      </c>
      <c r="I679" s="3">
        <f>VLOOKUP(A679,'CUSTOS UNITÁRIOS'!$A$2:$C$116,3,FALSE)</f>
        <v>0</v>
      </c>
      <c r="J679" s="22">
        <f t="shared" si="44"/>
        <v>0</v>
      </c>
      <c r="K679" s="22">
        <f t="shared" si="45"/>
        <v>0</v>
      </c>
      <c r="L679" s="70"/>
    </row>
    <row r="680" spans="1:12" x14ac:dyDescent="0.3">
      <c r="A680" s="19">
        <v>227850</v>
      </c>
      <c r="B680" s="148" t="str">
        <f>VLOOKUP(A680,'CUSTOS UNITÁRIOS'!$A$2:$C$116,2,FALSE)</f>
        <v>CONETOR CUNHA CU ITEM 1</v>
      </c>
      <c r="C680" s="148"/>
      <c r="D680" s="148"/>
      <c r="E680" s="148"/>
      <c r="F680" s="148"/>
      <c r="G680" s="20">
        <v>1</v>
      </c>
      <c r="H680" s="21" t="s">
        <v>128</v>
      </c>
      <c r="I680" s="3">
        <f>VLOOKUP(A680,'CUSTOS UNITÁRIOS'!$A$2:$C$116,3,FALSE)</f>
        <v>0</v>
      </c>
      <c r="J680" s="22">
        <f t="shared" si="44"/>
        <v>0</v>
      </c>
      <c r="K680" s="22">
        <f t="shared" si="45"/>
        <v>0</v>
      </c>
      <c r="L680" s="70"/>
    </row>
    <row r="681" spans="1:12" x14ac:dyDescent="0.3">
      <c r="A681" s="19">
        <v>227777</v>
      </c>
      <c r="B681" s="148" t="str">
        <f>VLOOKUP(A681,'CUSTOS UNITÁRIOS'!$A$2:$C$116,2,FALSE)</f>
        <v>CONETOR FORMATO H ITEM 2 CAA 27-54MM² / 13-34MM²</v>
      </c>
      <c r="C681" s="148"/>
      <c r="D681" s="148"/>
      <c r="E681" s="148"/>
      <c r="F681" s="148"/>
      <c r="G681" s="20">
        <v>1</v>
      </c>
      <c r="H681" s="21" t="s">
        <v>128</v>
      </c>
      <c r="I681" s="3">
        <f>VLOOKUP(A681,'CUSTOS UNITÁRIOS'!$A$2:$C$116,3,FALSE)</f>
        <v>0</v>
      </c>
      <c r="J681" s="22">
        <f t="shared" si="44"/>
        <v>0</v>
      </c>
      <c r="K681" s="22">
        <f t="shared" si="45"/>
        <v>0</v>
      </c>
      <c r="L681" s="70"/>
    </row>
    <row r="682" spans="1:12" x14ac:dyDescent="0.3">
      <c r="A682" s="19">
        <v>237289</v>
      </c>
      <c r="B682" s="148" t="str">
        <f>VLOOKUP(A682,'CUSTOS UNITÁRIOS'!$A$2:$C$116,2,FALSE)</f>
        <v>OLHAL PARA PARAFUSO 50KN</v>
      </c>
      <c r="C682" s="148"/>
      <c r="D682" s="148"/>
      <c r="E682" s="148"/>
      <c r="F682" s="148"/>
      <c r="G682" s="20">
        <v>1</v>
      </c>
      <c r="H682" s="21" t="s">
        <v>128</v>
      </c>
      <c r="I682" s="3">
        <f>VLOOKUP(A682,'CUSTOS UNITÁRIOS'!$A$2:$C$116,3,FALSE)</f>
        <v>0</v>
      </c>
      <c r="J682" s="22">
        <f t="shared" si="44"/>
        <v>0</v>
      </c>
      <c r="K682" s="22">
        <f t="shared" si="45"/>
        <v>0</v>
      </c>
      <c r="L682" s="70"/>
    </row>
    <row r="683" spans="1:12" x14ac:dyDescent="0.3">
      <c r="A683" s="19">
        <v>66878</v>
      </c>
      <c r="B683" s="148" t="str">
        <f>VLOOKUP(A683,'CUSTOS UNITÁRIOS'!$A$2:$C$116,2,FALSE)</f>
        <v>PARAFUSO CABEÇA ABAULADA M16X 45MM</v>
      </c>
      <c r="C683" s="148"/>
      <c r="D683" s="148"/>
      <c r="E683" s="148"/>
      <c r="F683" s="148"/>
      <c r="G683" s="20">
        <v>1</v>
      </c>
      <c r="H683" s="21" t="s">
        <v>128</v>
      </c>
      <c r="I683" s="3">
        <f>VLOOKUP(A683,'CUSTOS UNITÁRIOS'!$A$2:$C$116,3,FALSE)</f>
        <v>0</v>
      </c>
      <c r="J683" s="22">
        <f t="shared" si="44"/>
        <v>0</v>
      </c>
      <c r="K683" s="22">
        <f t="shared" si="45"/>
        <v>0</v>
      </c>
      <c r="L683" s="70"/>
    </row>
    <row r="684" spans="1:12" x14ac:dyDescent="0.3">
      <c r="A684" s="19">
        <v>66886</v>
      </c>
      <c r="B684" s="148" t="str">
        <f>VLOOKUP(A684,'CUSTOS UNITÁRIOS'!$A$2:$C$116,2,FALSE)</f>
        <v>PARAFUSO CABEÇA ABAULADA M16X 70MM</v>
      </c>
      <c r="C684" s="148"/>
      <c r="D684" s="148"/>
      <c r="E684" s="148"/>
      <c r="F684" s="148"/>
      <c r="G684" s="20">
        <v>5</v>
      </c>
      <c r="H684" s="21" t="s">
        <v>128</v>
      </c>
      <c r="I684" s="3">
        <f>VLOOKUP(A684,'CUSTOS UNITÁRIOS'!$A$2:$C$116,3,FALSE)</f>
        <v>0</v>
      </c>
      <c r="J684" s="22">
        <f t="shared" si="44"/>
        <v>0</v>
      </c>
      <c r="K684" s="22">
        <f t="shared" si="45"/>
        <v>0</v>
      </c>
      <c r="L684" s="70"/>
    </row>
    <row r="685" spans="1:12" x14ac:dyDescent="0.3">
      <c r="K685" s="22">
        <f>SUM(K674:K684)</f>
        <v>0</v>
      </c>
      <c r="L685" s="70"/>
    </row>
    <row r="686" spans="1:12" x14ac:dyDescent="0.3">
      <c r="A686" s="154" t="s">
        <v>150</v>
      </c>
      <c r="B686" s="154"/>
      <c r="C686" s="154"/>
      <c r="D686" s="154"/>
      <c r="E686" s="154"/>
      <c r="F686" s="154"/>
      <c r="L686" s="70"/>
    </row>
    <row r="687" spans="1:12" x14ac:dyDescent="0.3">
      <c r="A687" s="19" t="s">
        <v>109</v>
      </c>
      <c r="B687" s="148" t="str">
        <f>VLOOKUP(A687,'CUSTOS UNITÁRIOS'!$A$2:$C$116,2,FALSE)</f>
        <v xml:space="preserve">UNIDADE DE SERVIÇO DE CONSTRUÇÃO DE REDES </v>
      </c>
      <c r="C687" s="148"/>
      <c r="D687" s="148"/>
      <c r="E687" s="148"/>
      <c r="F687" s="148"/>
      <c r="G687" s="23">
        <v>0.57999999999999996</v>
      </c>
      <c r="H687" s="24" t="s">
        <v>128</v>
      </c>
      <c r="I687" s="24">
        <f>VLOOKUP(A687,'CUSTOS UNITÁRIOS'!$A$2:$C$116,3,FALSE)</f>
        <v>0</v>
      </c>
      <c r="J687" s="40">
        <f t="shared" ref="J687:J688" si="46">I687*G687</f>
        <v>0</v>
      </c>
      <c r="K687" s="40">
        <f>J687*1</f>
        <v>0</v>
      </c>
      <c r="L687" s="70"/>
    </row>
    <row r="688" spans="1:12" x14ac:dyDescent="0.3">
      <c r="A688" s="19" t="s">
        <v>111</v>
      </c>
      <c r="B688" s="148" t="str">
        <f>VLOOKUP(A688,'CUSTOS UNITÁRIOS'!$A$2:$C$116,2,FALSE)</f>
        <v xml:space="preserve">UNIDADE DE SERVIÇO DE PROJETO </v>
      </c>
      <c r="C688" s="148"/>
      <c r="D688" s="148"/>
      <c r="E688" s="148"/>
      <c r="F688" s="148"/>
      <c r="G688" s="23">
        <v>1.7</v>
      </c>
      <c r="H688" s="24" t="s">
        <v>128</v>
      </c>
      <c r="I688" s="24">
        <f>VLOOKUP(A688,'CUSTOS UNITÁRIOS'!$A$2:$C$116,3,FALSE)</f>
        <v>0</v>
      </c>
      <c r="J688" s="40">
        <f t="shared" si="46"/>
        <v>0</v>
      </c>
      <c r="K688" s="40">
        <f>J688*1</f>
        <v>0</v>
      </c>
      <c r="L688" s="70"/>
    </row>
    <row r="689" spans="1:12" x14ac:dyDescent="0.3">
      <c r="K689" s="22">
        <f>K687+K688</f>
        <v>0</v>
      </c>
      <c r="L689" s="70"/>
    </row>
    <row r="690" spans="1:12" x14ac:dyDescent="0.3">
      <c r="L690" s="70"/>
    </row>
    <row r="691" spans="1:12" x14ac:dyDescent="0.3">
      <c r="L691" s="70"/>
    </row>
    <row r="692" spans="1:12" x14ac:dyDescent="0.3">
      <c r="L692" s="70"/>
    </row>
    <row r="693" spans="1:12" x14ac:dyDescent="0.3">
      <c r="L693" s="70"/>
    </row>
    <row r="694" spans="1:12" x14ac:dyDescent="0.3">
      <c r="L694" s="70"/>
    </row>
    <row r="695" spans="1:12" x14ac:dyDescent="0.3">
      <c r="L695" s="70"/>
    </row>
    <row r="696" spans="1:12" x14ac:dyDescent="0.3">
      <c r="L696" s="70"/>
    </row>
    <row r="697" spans="1:12" x14ac:dyDescent="0.3">
      <c r="L697" s="70"/>
    </row>
    <row r="698" spans="1:12" x14ac:dyDescent="0.3">
      <c r="L698" s="70"/>
    </row>
    <row r="699" spans="1:12" x14ac:dyDescent="0.3">
      <c r="L699" s="70"/>
    </row>
    <row r="700" spans="1:12" x14ac:dyDescent="0.3">
      <c r="L700" s="70"/>
    </row>
    <row r="701" spans="1:12" ht="15" thickBot="1" x14ac:dyDescent="0.35">
      <c r="L701" s="70"/>
    </row>
    <row r="702" spans="1:12" ht="15" customHeight="1" x14ac:dyDescent="0.3">
      <c r="A702" s="121" t="s">
        <v>344</v>
      </c>
      <c r="B702" s="105"/>
      <c r="C702" s="105"/>
      <c r="D702" s="105"/>
      <c r="E702" s="105"/>
      <c r="F702" s="105"/>
      <c r="G702" s="106"/>
      <c r="H702" s="8"/>
      <c r="I702" s="8"/>
      <c r="L702" s="70"/>
    </row>
    <row r="703" spans="1:12" x14ac:dyDescent="0.3">
      <c r="A703" s="107"/>
      <c r="B703" s="108"/>
      <c r="C703" s="108"/>
      <c r="D703" s="108"/>
      <c r="E703" s="108"/>
      <c r="F703" s="108"/>
      <c r="G703" s="109"/>
      <c r="H703" s="8"/>
      <c r="I703" s="8"/>
      <c r="L703" s="70"/>
    </row>
    <row r="704" spans="1:12" ht="15" thickBot="1" x14ac:dyDescent="0.35">
      <c r="A704" s="110"/>
      <c r="B704" s="111"/>
      <c r="C704" s="111"/>
      <c r="D704" s="111"/>
      <c r="E704" s="111"/>
      <c r="F704" s="111"/>
      <c r="G704" s="112"/>
      <c r="H704" s="9"/>
      <c r="I704" s="9"/>
      <c r="J704" s="6"/>
      <c r="K704" s="6"/>
      <c r="L704" s="70"/>
    </row>
    <row r="705" spans="1:12" ht="15" thickBot="1" x14ac:dyDescent="0.35">
      <c r="A705" s="5"/>
      <c r="B705" s="5"/>
      <c r="C705" s="5"/>
      <c r="D705" s="5"/>
      <c r="E705" s="5"/>
      <c r="F705" s="5"/>
      <c r="G705" s="16"/>
      <c r="H705" s="10"/>
      <c r="I705" s="10"/>
      <c r="L705" s="70"/>
    </row>
    <row r="706" spans="1:12" ht="15" thickBot="1" x14ac:dyDescent="0.35">
      <c r="A706" s="113"/>
      <c r="B706" s="114"/>
      <c r="C706" s="114"/>
      <c r="D706" s="114"/>
      <c r="E706" s="31"/>
      <c r="F706" s="114"/>
      <c r="G706" s="114"/>
      <c r="H706" s="32"/>
      <c r="I706" s="115"/>
      <c r="J706" s="115"/>
      <c r="K706" s="116"/>
      <c r="L706" s="70"/>
    </row>
    <row r="707" spans="1:12" ht="16.2" thickBot="1" x14ac:dyDescent="0.35">
      <c r="A707" s="27"/>
      <c r="B707" s="28"/>
      <c r="C707" s="28"/>
      <c r="D707" s="28"/>
      <c r="E707" s="29"/>
      <c r="F707" s="5"/>
      <c r="G707" s="30"/>
      <c r="H707" s="10"/>
      <c r="I707" s="10"/>
      <c r="J707" s="5"/>
      <c r="K707" s="5"/>
      <c r="L707" s="70"/>
    </row>
    <row r="708" spans="1:12" ht="15" thickBot="1" x14ac:dyDescent="0.35">
      <c r="A708" s="149"/>
      <c r="B708" s="150"/>
      <c r="C708" s="150"/>
      <c r="D708" s="150"/>
      <c r="E708" s="150"/>
      <c r="F708" s="150"/>
      <c r="G708" s="150"/>
      <c r="H708" s="150"/>
      <c r="I708" s="150"/>
      <c r="J708" s="150"/>
      <c r="K708" s="151"/>
      <c r="L708" s="70"/>
    </row>
    <row r="709" spans="1:12" ht="15" thickBot="1" x14ac:dyDescent="0.35">
      <c r="A709" s="168"/>
      <c r="B709" s="169"/>
      <c r="C709" s="169"/>
      <c r="D709" s="169"/>
      <c r="E709" s="169"/>
      <c r="F709" s="169"/>
      <c r="G709" s="169"/>
      <c r="H709" s="169"/>
      <c r="I709" s="169"/>
      <c r="J709" s="169"/>
      <c r="K709" s="170"/>
      <c r="L709" s="70"/>
    </row>
    <row r="710" spans="1:12" x14ac:dyDescent="0.3">
      <c r="A710" s="155" t="s">
        <v>126</v>
      </c>
      <c r="B710" s="157" t="s">
        <v>170</v>
      </c>
      <c r="C710" s="158" t="s">
        <v>169</v>
      </c>
      <c r="D710" s="159"/>
      <c r="E710" s="159"/>
      <c r="F710" s="159"/>
      <c r="G710" s="159"/>
      <c r="H710" s="159"/>
      <c r="I710" s="160"/>
      <c r="J710" s="164" t="s">
        <v>139</v>
      </c>
      <c r="K710" s="165"/>
      <c r="L710" s="69" t="s">
        <v>149</v>
      </c>
    </row>
    <row r="711" spans="1:12" x14ac:dyDescent="0.3">
      <c r="A711" s="156"/>
      <c r="B711" s="134"/>
      <c r="C711" s="161"/>
      <c r="D711" s="162"/>
      <c r="E711" s="162"/>
      <c r="F711" s="162"/>
      <c r="G711" s="162"/>
      <c r="H711" s="162"/>
      <c r="I711" s="163"/>
      <c r="J711" s="166">
        <f>K731+K736</f>
        <v>0</v>
      </c>
      <c r="K711" s="167"/>
      <c r="L711" s="69"/>
    </row>
    <row r="712" spans="1:12" ht="27.6" x14ac:dyDescent="0.3">
      <c r="A712" s="12" t="s">
        <v>119</v>
      </c>
      <c r="B712" s="152" t="s">
        <v>120</v>
      </c>
      <c r="C712" s="152"/>
      <c r="D712" s="152"/>
      <c r="E712" s="152"/>
      <c r="F712" s="152"/>
      <c r="G712" s="17" t="s">
        <v>125</v>
      </c>
      <c r="H712" s="13" t="s">
        <v>124</v>
      </c>
      <c r="I712" s="14" t="s">
        <v>123</v>
      </c>
      <c r="J712" s="14" t="s">
        <v>121</v>
      </c>
      <c r="K712" s="15" t="s">
        <v>122</v>
      </c>
      <c r="L712" s="70"/>
    </row>
    <row r="713" spans="1:12" x14ac:dyDescent="0.3">
      <c r="A713" s="19">
        <v>237677</v>
      </c>
      <c r="B713" s="153" t="str">
        <f>VLOOKUP(A713,'CUSTOS UNITÁRIOS'!$A$2:$C$116,2,FALSE)</f>
        <v>ALÇA PREFORMADA ESTAI CABO AÇO 9,5MM</v>
      </c>
      <c r="C713" s="153"/>
      <c r="D713" s="153"/>
      <c r="E713" s="153"/>
      <c r="F713" s="153"/>
      <c r="G713" s="20">
        <v>2</v>
      </c>
      <c r="H713" s="21" t="s">
        <v>128</v>
      </c>
      <c r="I713" s="3">
        <f>VLOOKUP(A713,'CUSTOS UNITÁRIOS'!$A$2:$C$116,3,FALSE)</f>
        <v>0</v>
      </c>
      <c r="J713" s="22">
        <f>I713*G713</f>
        <v>0</v>
      </c>
      <c r="K713" s="22">
        <f>J713*$L$711</f>
        <v>0</v>
      </c>
      <c r="L713" s="70"/>
    </row>
    <row r="714" spans="1:12" x14ac:dyDescent="0.3">
      <c r="A714" s="19">
        <v>327692</v>
      </c>
      <c r="B714" s="153" t="str">
        <f>VLOOKUP(A714,'CUSTOS UNITÁRIOS'!$A$2:$C$116,2,FALSE)</f>
        <v>BRAÇADEIRA PLÁSTICA CABO MULTIPLEXADO</v>
      </c>
      <c r="C714" s="153"/>
      <c r="D714" s="153"/>
      <c r="E714" s="153"/>
      <c r="F714" s="153"/>
      <c r="G714" s="20">
        <v>2</v>
      </c>
      <c r="H714" s="21" t="s">
        <v>128</v>
      </c>
      <c r="I714" s="3">
        <f>VLOOKUP(A714,'CUSTOS UNITÁRIOS'!$A$2:$C$116,3,FALSE)</f>
        <v>0</v>
      </c>
      <c r="J714" s="22">
        <f t="shared" ref="J714:J723" si="47">I714*G714</f>
        <v>0</v>
      </c>
      <c r="K714" s="22">
        <f t="shared" ref="K714:K730" si="48">J714*$L$711</f>
        <v>0</v>
      </c>
      <c r="L714" s="70"/>
    </row>
    <row r="715" spans="1:12" x14ac:dyDescent="0.3">
      <c r="A715" s="19">
        <v>211789</v>
      </c>
      <c r="B715" s="153" t="str">
        <f>VLOOKUP(A715,'CUSTOS UNITÁRIOS'!$A$2:$C$116,2,FALSE)</f>
        <v>BRAÇO SUPORTE C</v>
      </c>
      <c r="C715" s="153"/>
      <c r="D715" s="153"/>
      <c r="E715" s="153"/>
      <c r="F715" s="153"/>
      <c r="G715" s="20">
        <v>1</v>
      </c>
      <c r="H715" s="21" t="s">
        <v>128</v>
      </c>
      <c r="I715" s="3">
        <f>VLOOKUP(A715,'CUSTOS UNITÁRIOS'!$A$2:$C$116,3,FALSE)</f>
        <v>0</v>
      </c>
      <c r="J715" s="22">
        <f t="shared" si="47"/>
        <v>0</v>
      </c>
      <c r="K715" s="22">
        <f t="shared" si="48"/>
        <v>0</v>
      </c>
      <c r="L715" s="70"/>
    </row>
    <row r="716" spans="1:12" x14ac:dyDescent="0.3">
      <c r="A716" s="19">
        <v>231712</v>
      </c>
      <c r="B716" s="153" t="str">
        <f>VLOOKUP(A716,'CUSTOS UNITÁRIOS'!$A$2:$C$116,2,FALSE)</f>
        <v>BRAÇO SUPORTE COM GRAMPO DE SUSPENSÃO ITEM 2</v>
      </c>
      <c r="C716" s="153"/>
      <c r="D716" s="153"/>
      <c r="E716" s="153"/>
      <c r="F716" s="153"/>
      <c r="G716" s="20">
        <v>1</v>
      </c>
      <c r="H716" s="21" t="s">
        <v>129</v>
      </c>
      <c r="I716" s="3">
        <f>VLOOKUP(A716,'CUSTOS UNITÁRIOS'!$A$2:$C$116,3,FALSE)</f>
        <v>0</v>
      </c>
      <c r="J716" s="22">
        <f t="shared" si="47"/>
        <v>0</v>
      </c>
      <c r="K716" s="22">
        <f t="shared" si="48"/>
        <v>0</v>
      </c>
      <c r="L716" s="70"/>
    </row>
    <row r="717" spans="1:12" x14ac:dyDescent="0.3">
      <c r="A717" s="19">
        <v>2931</v>
      </c>
      <c r="B717" s="148" t="str">
        <f>VLOOKUP(A717,'CUSTOS UNITÁRIOS'!$A$2:$C$116,2,FALSE)</f>
        <v>CABO DE AÇO SM 1/4P (6,4MM) 7 FIOS</v>
      </c>
      <c r="C717" s="148"/>
      <c r="D717" s="148"/>
      <c r="E717" s="148"/>
      <c r="F717" s="148"/>
      <c r="G717" s="20">
        <v>2</v>
      </c>
      <c r="H717" s="21" t="s">
        <v>131</v>
      </c>
      <c r="I717" s="3">
        <f>VLOOKUP(A717,'CUSTOS UNITÁRIOS'!$A$2:$C$116,3,FALSE)</f>
        <v>0</v>
      </c>
      <c r="J717" s="22">
        <f t="shared" si="47"/>
        <v>0</v>
      </c>
      <c r="K717" s="22">
        <f t="shared" si="48"/>
        <v>0</v>
      </c>
      <c r="L717" s="70"/>
    </row>
    <row r="718" spans="1:12" x14ac:dyDescent="0.3">
      <c r="A718" s="19">
        <v>236836</v>
      </c>
      <c r="B718" s="148" t="str">
        <f>VLOOKUP(A718,'CUSTOS UNITÁRIOS'!$A$2:$C$116,2,FALSE)</f>
        <v>CINTA DE AÇO D 170MM</v>
      </c>
      <c r="C718" s="148"/>
      <c r="D718" s="148"/>
      <c r="E718" s="148"/>
      <c r="F718" s="148"/>
      <c r="G718" s="20">
        <v>1</v>
      </c>
      <c r="H718" s="21" t="s">
        <v>128</v>
      </c>
      <c r="I718" s="3">
        <f>VLOOKUP(A718,'CUSTOS UNITÁRIOS'!$A$2:$C$116,3,FALSE)</f>
        <v>0</v>
      </c>
      <c r="J718" s="22">
        <f t="shared" si="47"/>
        <v>0</v>
      </c>
      <c r="K718" s="22">
        <f t="shared" si="48"/>
        <v>0</v>
      </c>
      <c r="L718" s="70"/>
    </row>
    <row r="719" spans="1:12" x14ac:dyDescent="0.3">
      <c r="A719" s="19">
        <v>236844</v>
      </c>
      <c r="B719" s="148" t="str">
        <f>VLOOKUP(A719,'CUSTOS UNITÁRIOS'!$A$2:$C$116,2,FALSE)</f>
        <v>CINTA DE AÇO D 180MM</v>
      </c>
      <c r="C719" s="148"/>
      <c r="D719" s="148"/>
      <c r="E719" s="148"/>
      <c r="F719" s="148"/>
      <c r="G719" s="20">
        <v>1</v>
      </c>
      <c r="H719" s="21" t="s">
        <v>128</v>
      </c>
      <c r="I719" s="3">
        <f>VLOOKUP(A719,'CUSTOS UNITÁRIOS'!$A$2:$C$116,3,FALSE)</f>
        <v>0</v>
      </c>
      <c r="J719" s="22">
        <f t="shared" si="47"/>
        <v>0</v>
      </c>
      <c r="K719" s="22">
        <f t="shared" si="48"/>
        <v>0</v>
      </c>
      <c r="L719" s="70"/>
    </row>
    <row r="720" spans="1:12" x14ac:dyDescent="0.3">
      <c r="A720" s="19">
        <v>236869</v>
      </c>
      <c r="B720" s="148" t="str">
        <f>VLOOKUP(A720,'CUSTOS UNITÁRIOS'!$A$2:$C$116,2,FALSE)</f>
        <v>CINTA DE AÇO D 200MM</v>
      </c>
      <c r="C720" s="148"/>
      <c r="D720" s="148"/>
      <c r="E720" s="148"/>
      <c r="F720" s="148"/>
      <c r="G720" s="20">
        <v>1</v>
      </c>
      <c r="H720" s="21" t="s">
        <v>128</v>
      </c>
      <c r="I720" s="3">
        <f>VLOOKUP(A720,'CUSTOS UNITÁRIOS'!$A$2:$C$116,3,FALSE)</f>
        <v>0</v>
      </c>
      <c r="J720" s="22">
        <f t="shared" si="47"/>
        <v>0</v>
      </c>
      <c r="K720" s="22">
        <f t="shared" si="48"/>
        <v>0</v>
      </c>
      <c r="L720" s="70"/>
    </row>
    <row r="721" spans="1:12" x14ac:dyDescent="0.3">
      <c r="A721" s="19">
        <v>236877</v>
      </c>
      <c r="B721" s="148" t="str">
        <f>VLOOKUP(A721,'CUSTOS UNITÁRIOS'!$A$2:$C$116,2,FALSE)</f>
        <v>CINTA DE AÇO D 210MM</v>
      </c>
      <c r="C721" s="148"/>
      <c r="D721" s="148"/>
      <c r="E721" s="148"/>
      <c r="F721" s="148"/>
      <c r="G721" s="20">
        <v>2</v>
      </c>
      <c r="H721" s="21" t="s">
        <v>128</v>
      </c>
      <c r="I721" s="3">
        <f>VLOOKUP(A721,'CUSTOS UNITÁRIOS'!$A$2:$C$116,3,FALSE)</f>
        <v>0</v>
      </c>
      <c r="J721" s="22">
        <f t="shared" si="47"/>
        <v>0</v>
      </c>
      <c r="K721" s="22">
        <f t="shared" si="48"/>
        <v>0</v>
      </c>
      <c r="L721" s="70"/>
    </row>
    <row r="722" spans="1:12" x14ac:dyDescent="0.3">
      <c r="A722" s="19">
        <v>227389</v>
      </c>
      <c r="B722" s="148" t="str">
        <f>VLOOKUP(A722,'CUSTOS UNITÁRIOS'!$A$2:$C$116,2,FALSE)</f>
        <v>CONETOR TERMINAL COMPRESSÃO 1F AÇO 6,4MM / 21MM²</v>
      </c>
      <c r="C722" s="148"/>
      <c r="D722" s="148"/>
      <c r="E722" s="148"/>
      <c r="F722" s="148"/>
      <c r="G722" s="20">
        <v>1</v>
      </c>
      <c r="H722" s="21" t="s">
        <v>128</v>
      </c>
      <c r="I722" s="3">
        <f>VLOOKUP(A722,'CUSTOS UNITÁRIOS'!$A$2:$C$116,3,FALSE)</f>
        <v>0</v>
      </c>
      <c r="J722" s="22">
        <f t="shared" si="47"/>
        <v>0</v>
      </c>
      <c r="K722" s="22">
        <f t="shared" si="48"/>
        <v>0</v>
      </c>
      <c r="L722" s="70"/>
    </row>
    <row r="723" spans="1:12" x14ac:dyDescent="0.3">
      <c r="A723" s="19">
        <v>222539</v>
      </c>
      <c r="B723" s="148" t="str">
        <f>VLOOKUP(A723,'CUSTOS UNITÁRIOS'!$A$2:$C$116,2,FALSE)</f>
        <v>HASTE ATERRAMENTO 2400MM</v>
      </c>
      <c r="C723" s="148"/>
      <c r="D723" s="148"/>
      <c r="E723" s="148"/>
      <c r="F723" s="148"/>
      <c r="G723" s="20">
        <v>1</v>
      </c>
      <c r="H723" s="21" t="s">
        <v>128</v>
      </c>
      <c r="I723" s="3">
        <f>VLOOKUP(A723,'CUSTOS UNITÁRIOS'!$A$2:$C$116,3,FALSE)</f>
        <v>0</v>
      </c>
      <c r="J723" s="22">
        <f t="shared" si="47"/>
        <v>0</v>
      </c>
      <c r="K723" s="22">
        <f t="shared" si="48"/>
        <v>0</v>
      </c>
      <c r="L723" s="70"/>
    </row>
    <row r="724" spans="1:12" x14ac:dyDescent="0.3">
      <c r="A724" s="19">
        <v>219642</v>
      </c>
      <c r="B724" s="148" t="str">
        <f>VLOOKUP(A724,'CUSTOS UNITÁRIOS'!$A$2:$C$116,2,FALSE)</f>
        <v>ISOLADOR DE PINO POLIMÉRICO 15 KV</v>
      </c>
      <c r="C724" s="148"/>
      <c r="D724" s="148"/>
      <c r="E724" s="148"/>
      <c r="F724" s="148"/>
      <c r="G724" s="20">
        <v>3</v>
      </c>
      <c r="H724" s="21" t="s">
        <v>128</v>
      </c>
      <c r="I724" s="3">
        <f>VLOOKUP(A724,'CUSTOS UNITÁRIOS'!$A$2:$C$116,3,FALSE)</f>
        <v>0</v>
      </c>
      <c r="J724" s="22">
        <f t="shared" ref="J724:J730" si="49">I724*G724</f>
        <v>0</v>
      </c>
      <c r="K724" s="22">
        <f t="shared" si="48"/>
        <v>0</v>
      </c>
      <c r="L724" s="70"/>
    </row>
    <row r="725" spans="1:12" x14ac:dyDescent="0.3">
      <c r="A725" s="19">
        <v>237289</v>
      </c>
      <c r="B725" s="148" t="str">
        <f>VLOOKUP(A725,'CUSTOS UNITÁRIOS'!$A$2:$C$116,2,FALSE)</f>
        <v>OLHAL PARA PARAFUSO 50KN</v>
      </c>
      <c r="C725" s="148"/>
      <c r="D725" s="148"/>
      <c r="E725" s="148"/>
      <c r="F725" s="148"/>
      <c r="G725" s="20">
        <v>2</v>
      </c>
      <c r="H725" s="21" t="s">
        <v>128</v>
      </c>
      <c r="I725" s="3">
        <f>VLOOKUP(A725,'CUSTOS UNITÁRIOS'!$A$2:$C$116,3,FALSE)</f>
        <v>0</v>
      </c>
      <c r="J725" s="22">
        <f t="shared" si="49"/>
        <v>0</v>
      </c>
      <c r="K725" s="22">
        <f t="shared" si="48"/>
        <v>0</v>
      </c>
      <c r="L725" s="70"/>
    </row>
    <row r="726" spans="1:12" x14ac:dyDescent="0.3">
      <c r="A726" s="19">
        <v>66878</v>
      </c>
      <c r="B726" s="148" t="str">
        <f>VLOOKUP(A726,'CUSTOS UNITÁRIOS'!$A$2:$C$116,2,FALSE)</f>
        <v>PARAFUSO CABEÇA ABAULADA M16X 45MM</v>
      </c>
      <c r="C726" s="148"/>
      <c r="D726" s="148"/>
      <c r="E726" s="148"/>
      <c r="F726" s="148"/>
      <c r="G726" s="20">
        <v>2</v>
      </c>
      <c r="H726" s="21" t="s">
        <v>128</v>
      </c>
      <c r="I726" s="3">
        <f>VLOOKUP(A726,'CUSTOS UNITÁRIOS'!$A$2:$C$116,3,FALSE)</f>
        <v>0</v>
      </c>
      <c r="J726" s="22">
        <f t="shared" si="49"/>
        <v>0</v>
      </c>
      <c r="K726" s="22">
        <f t="shared" si="48"/>
        <v>0</v>
      </c>
      <c r="L726" s="70"/>
    </row>
    <row r="727" spans="1:12" x14ac:dyDescent="0.3">
      <c r="A727" s="19">
        <v>66886</v>
      </c>
      <c r="B727" s="148" t="str">
        <f>VLOOKUP(A727,'CUSTOS UNITÁRIOS'!$A$2:$C$116,2,FALSE)</f>
        <v>PARAFUSO CABEÇA ABAULADA M16X 70MM</v>
      </c>
      <c r="C727" s="148"/>
      <c r="D727" s="148"/>
      <c r="E727" s="148"/>
      <c r="F727" s="148"/>
      <c r="G727" s="20">
        <v>13</v>
      </c>
      <c r="H727" s="21" t="s">
        <v>128</v>
      </c>
      <c r="I727" s="3">
        <f>VLOOKUP(A727,'CUSTOS UNITÁRIOS'!$A$2:$C$116,3,FALSE)</f>
        <v>0</v>
      </c>
      <c r="J727" s="22">
        <f t="shared" si="49"/>
        <v>0</v>
      </c>
      <c r="K727" s="22">
        <f t="shared" si="48"/>
        <v>0</v>
      </c>
      <c r="L727" s="70"/>
    </row>
    <row r="728" spans="1:12" x14ac:dyDescent="0.3">
      <c r="A728" s="19">
        <v>236265</v>
      </c>
      <c r="B728" s="148" t="str">
        <f>VLOOKUP(A728,'CUSTOS UNITÁRIOS'!$A$2:$C$116,2,FALSE)</f>
        <v>PINO PARA ISOLADOR POLIMÉRICO - BRAÇO TIPO C</v>
      </c>
      <c r="C728" s="148"/>
      <c r="D728" s="148"/>
      <c r="E728" s="148"/>
      <c r="F728" s="148"/>
      <c r="G728" s="20">
        <v>3</v>
      </c>
      <c r="H728" s="21" t="s">
        <v>128</v>
      </c>
      <c r="I728" s="3">
        <f>VLOOKUP(A728,'CUSTOS UNITÁRIOS'!$A$2:$C$116,3,FALSE)</f>
        <v>0</v>
      </c>
      <c r="J728" s="22">
        <f t="shared" si="49"/>
        <v>0</v>
      </c>
      <c r="K728" s="22">
        <f t="shared" si="48"/>
        <v>0</v>
      </c>
      <c r="L728" s="70"/>
    </row>
    <row r="729" spans="1:12" x14ac:dyDescent="0.3">
      <c r="A729" s="19">
        <v>207415</v>
      </c>
      <c r="B729" s="148" t="str">
        <f>VLOOKUP(A729,'CUSTOS UNITÁRIOS'!$A$2:$C$116,2,FALSE)</f>
        <v>POSTE CONCRETO CIRCULAR 11M 300DAN</v>
      </c>
      <c r="C729" s="148"/>
      <c r="D729" s="148"/>
      <c r="E729" s="148"/>
      <c r="F729" s="148"/>
      <c r="G729" s="20">
        <v>1</v>
      </c>
      <c r="H729" s="21" t="s">
        <v>128</v>
      </c>
      <c r="I729" s="3">
        <f>VLOOKUP(A729,'CUSTOS UNITÁRIOS'!$A$2:$C$116,3,FALSE)</f>
        <v>0</v>
      </c>
      <c r="J729" s="22">
        <f t="shared" si="49"/>
        <v>0</v>
      </c>
      <c r="K729" s="22">
        <f t="shared" si="48"/>
        <v>0</v>
      </c>
      <c r="L729" s="70"/>
    </row>
    <row r="730" spans="1:12" x14ac:dyDescent="0.3">
      <c r="A730" s="19">
        <v>237768</v>
      </c>
      <c r="B730" s="148" t="str">
        <f>VLOOKUP(A730,'CUSTOS UNITÁRIOS'!$A$2:$C$116,2,FALSE)</f>
        <v>SAPATILHA</v>
      </c>
      <c r="C730" s="148"/>
      <c r="D730" s="148"/>
      <c r="E730" s="148"/>
      <c r="F730" s="148"/>
      <c r="G730" s="20">
        <v>2</v>
      </c>
      <c r="H730" s="21" t="s">
        <v>128</v>
      </c>
      <c r="I730" s="3">
        <f>VLOOKUP(A730,'CUSTOS UNITÁRIOS'!$A$2:$C$116,3,FALSE)</f>
        <v>0</v>
      </c>
      <c r="J730" s="22">
        <f t="shared" si="49"/>
        <v>0</v>
      </c>
      <c r="K730" s="22">
        <f t="shared" si="48"/>
        <v>0</v>
      </c>
      <c r="L730" s="70"/>
    </row>
    <row r="731" spans="1:12" x14ac:dyDescent="0.3">
      <c r="K731" s="22">
        <f>SUM(K713:K730)</f>
        <v>0</v>
      </c>
      <c r="L731" s="70"/>
    </row>
    <row r="732" spans="1:12" x14ac:dyDescent="0.3">
      <c r="L732" s="70"/>
    </row>
    <row r="733" spans="1:12" x14ac:dyDescent="0.3">
      <c r="A733" s="154" t="s">
        <v>150</v>
      </c>
      <c r="B733" s="154"/>
      <c r="C733" s="154"/>
      <c r="D733" s="154"/>
      <c r="E733" s="154"/>
      <c r="F733" s="154"/>
      <c r="L733" s="70"/>
    </row>
    <row r="734" spans="1:12" x14ac:dyDescent="0.3">
      <c r="A734" s="19" t="s">
        <v>109</v>
      </c>
      <c r="B734" s="148" t="str">
        <f>VLOOKUP(A734,'CUSTOS UNITÁRIOS'!$A$2:$C$116,2,FALSE)</f>
        <v xml:space="preserve">UNIDADE DE SERVIÇO DE CONSTRUÇÃO DE REDES </v>
      </c>
      <c r="C734" s="148"/>
      <c r="D734" s="148"/>
      <c r="E734" s="148"/>
      <c r="F734" s="148"/>
      <c r="G734" s="23">
        <v>1.74</v>
      </c>
      <c r="H734" s="24" t="s">
        <v>128</v>
      </c>
      <c r="I734" s="24">
        <f>VLOOKUP(A734,'CUSTOS UNITÁRIOS'!$A$2:$C$116,3,FALSE)</f>
        <v>0</v>
      </c>
      <c r="J734" s="40">
        <f t="shared" ref="J734:J735" si="50">I734*G734</f>
        <v>0</v>
      </c>
      <c r="K734" s="40">
        <f>J734*1</f>
        <v>0</v>
      </c>
      <c r="L734" s="70"/>
    </row>
    <row r="735" spans="1:12" x14ac:dyDescent="0.3">
      <c r="A735" s="19" t="s">
        <v>111</v>
      </c>
      <c r="B735" s="148" t="str">
        <f>VLOOKUP(A735,'CUSTOS UNITÁRIOS'!$A$2:$C$116,2,FALSE)</f>
        <v xml:space="preserve">UNIDADE DE SERVIÇO DE PROJETO </v>
      </c>
      <c r="C735" s="148"/>
      <c r="D735" s="148"/>
      <c r="E735" s="148"/>
      <c r="F735" s="148"/>
      <c r="G735" s="23">
        <v>1.7</v>
      </c>
      <c r="H735" s="24" t="s">
        <v>128</v>
      </c>
      <c r="I735" s="24">
        <f>VLOOKUP(A735,'CUSTOS UNITÁRIOS'!$A$2:$C$116,3,FALSE)</f>
        <v>0</v>
      </c>
      <c r="J735" s="40">
        <f t="shared" si="50"/>
        <v>0</v>
      </c>
      <c r="K735" s="40">
        <f>J735*1</f>
        <v>0</v>
      </c>
      <c r="L735" s="70"/>
    </row>
    <row r="736" spans="1:12" x14ac:dyDescent="0.3">
      <c r="K736" s="22">
        <f>K734+K735</f>
        <v>0</v>
      </c>
      <c r="L736" s="70"/>
    </row>
    <row r="737" spans="1:12" x14ac:dyDescent="0.3">
      <c r="L737" s="70"/>
    </row>
    <row r="738" spans="1:12" x14ac:dyDescent="0.3">
      <c r="L738" s="70"/>
    </row>
    <row r="739" spans="1:12" x14ac:dyDescent="0.3">
      <c r="L739" s="70"/>
    </row>
    <row r="740" spans="1:12" ht="15" thickBot="1" x14ac:dyDescent="0.35">
      <c r="L740" s="70"/>
    </row>
    <row r="741" spans="1:12" ht="15" customHeight="1" x14ac:dyDescent="0.3">
      <c r="A741" s="121" t="s">
        <v>344</v>
      </c>
      <c r="B741" s="105"/>
      <c r="C741" s="105"/>
      <c r="D741" s="105"/>
      <c r="E741" s="105"/>
      <c r="F741" s="105"/>
      <c r="G741" s="106"/>
      <c r="H741" s="8"/>
      <c r="I741" s="8"/>
      <c r="L741" s="70"/>
    </row>
    <row r="742" spans="1:12" x14ac:dyDescent="0.3">
      <c r="A742" s="107"/>
      <c r="B742" s="108"/>
      <c r="C742" s="108"/>
      <c r="D742" s="108"/>
      <c r="E742" s="108"/>
      <c r="F742" s="108"/>
      <c r="G742" s="109"/>
      <c r="H742" s="8"/>
      <c r="I742" s="8"/>
      <c r="L742" s="70"/>
    </row>
    <row r="743" spans="1:12" ht="15" thickBot="1" x14ac:dyDescent="0.35">
      <c r="A743" s="110"/>
      <c r="B743" s="111"/>
      <c r="C743" s="111"/>
      <c r="D743" s="111"/>
      <c r="E743" s="111"/>
      <c r="F743" s="111"/>
      <c r="G743" s="112"/>
      <c r="H743" s="9"/>
      <c r="I743" s="9"/>
      <c r="J743" s="6"/>
      <c r="K743" s="6"/>
      <c r="L743" s="70"/>
    </row>
    <row r="744" spans="1:12" ht="15" thickBot="1" x14ac:dyDescent="0.35">
      <c r="A744" s="5"/>
      <c r="B744" s="5"/>
      <c r="C744" s="5"/>
      <c r="D744" s="5"/>
      <c r="E744" s="5"/>
      <c r="F744" s="5"/>
      <c r="G744" s="16"/>
      <c r="H744" s="10"/>
      <c r="I744" s="10"/>
      <c r="L744" s="70"/>
    </row>
    <row r="745" spans="1:12" ht="15" thickBot="1" x14ac:dyDescent="0.35">
      <c r="A745" s="113"/>
      <c r="B745" s="114"/>
      <c r="C745" s="114"/>
      <c r="D745" s="114"/>
      <c r="E745" s="31"/>
      <c r="F745" s="114"/>
      <c r="G745" s="114"/>
      <c r="H745" s="32"/>
      <c r="I745" s="115"/>
      <c r="J745" s="115"/>
      <c r="K745" s="116"/>
      <c r="L745" s="70"/>
    </row>
    <row r="746" spans="1:12" ht="16.2" thickBot="1" x14ac:dyDescent="0.35">
      <c r="A746" s="27"/>
      <c r="B746" s="28"/>
      <c r="C746" s="28"/>
      <c r="D746" s="28"/>
      <c r="E746" s="29"/>
      <c r="F746" s="5"/>
      <c r="G746" s="30"/>
      <c r="H746" s="10"/>
      <c r="I746" s="10"/>
      <c r="J746" s="5"/>
      <c r="K746" s="5"/>
      <c r="L746" s="70"/>
    </row>
    <row r="747" spans="1:12" ht="15" thickBot="1" x14ac:dyDescent="0.35">
      <c r="A747" s="149"/>
      <c r="B747" s="150"/>
      <c r="C747" s="150"/>
      <c r="D747" s="150"/>
      <c r="E747" s="150"/>
      <c r="F747" s="150"/>
      <c r="G747" s="150"/>
      <c r="H747" s="150"/>
      <c r="I747" s="150"/>
      <c r="J747" s="150"/>
      <c r="K747" s="151"/>
      <c r="L747" s="70"/>
    </row>
    <row r="748" spans="1:12" ht="15" thickBot="1" x14ac:dyDescent="0.35">
      <c r="A748" s="149"/>
      <c r="B748" s="150"/>
      <c r="C748" s="150"/>
      <c r="D748" s="150"/>
      <c r="E748" s="150"/>
      <c r="F748" s="150"/>
      <c r="G748" s="150"/>
      <c r="H748" s="150"/>
      <c r="I748" s="150"/>
      <c r="J748" s="150"/>
      <c r="K748" s="151"/>
      <c r="L748" s="70"/>
    </row>
    <row r="749" spans="1:12" x14ac:dyDescent="0.3">
      <c r="A749" s="155" t="s">
        <v>126</v>
      </c>
      <c r="B749" s="157" t="s">
        <v>338</v>
      </c>
      <c r="C749" s="158" t="s">
        <v>175</v>
      </c>
      <c r="D749" s="159"/>
      <c r="E749" s="159"/>
      <c r="F749" s="159"/>
      <c r="G749" s="159"/>
      <c r="H749" s="159"/>
      <c r="I749" s="160"/>
      <c r="J749" s="164" t="s">
        <v>139</v>
      </c>
      <c r="K749" s="165"/>
      <c r="L749" s="69" t="s">
        <v>149</v>
      </c>
    </row>
    <row r="750" spans="1:12" x14ac:dyDescent="0.3">
      <c r="A750" s="156"/>
      <c r="B750" s="134"/>
      <c r="C750" s="161"/>
      <c r="D750" s="162"/>
      <c r="E750" s="162"/>
      <c r="F750" s="162"/>
      <c r="G750" s="162"/>
      <c r="H750" s="162"/>
      <c r="I750" s="163"/>
      <c r="J750" s="166">
        <f>K766+K771</f>
        <v>0</v>
      </c>
      <c r="K750" s="167"/>
      <c r="L750" s="69"/>
    </row>
    <row r="751" spans="1:12" ht="27.6" x14ac:dyDescent="0.3">
      <c r="A751" s="12" t="s">
        <v>119</v>
      </c>
      <c r="B751" s="152" t="s">
        <v>120</v>
      </c>
      <c r="C751" s="152"/>
      <c r="D751" s="152"/>
      <c r="E751" s="152"/>
      <c r="F751" s="152"/>
      <c r="G751" s="17" t="s">
        <v>125</v>
      </c>
      <c r="H751" s="13" t="s">
        <v>124</v>
      </c>
      <c r="I751" s="14" t="s">
        <v>123</v>
      </c>
      <c r="J751" s="14" t="s">
        <v>121</v>
      </c>
      <c r="K751" s="15" t="s">
        <v>122</v>
      </c>
      <c r="L751" s="70"/>
    </row>
    <row r="752" spans="1:12" x14ac:dyDescent="0.3">
      <c r="A752" s="25">
        <v>230102</v>
      </c>
      <c r="B752" s="153" t="str">
        <f>VLOOKUP(A752,'CUSTOS UNITÁRIOS'!$A$2:$C$116,2,FALSE)</f>
        <v>ALÇA PARA ESTRIBO ABERTA</v>
      </c>
      <c r="C752" s="153"/>
      <c r="D752" s="153"/>
      <c r="E752" s="153"/>
      <c r="F752" s="153"/>
      <c r="G752" s="20">
        <v>1</v>
      </c>
      <c r="H752" s="21" t="s">
        <v>128</v>
      </c>
      <c r="I752" s="3">
        <f>VLOOKUP(A752,'CUSTOS UNITÁRIOS'!$A$2:$C$116,3,FALSE)</f>
        <v>0</v>
      </c>
      <c r="J752" s="22">
        <f>I752*G752</f>
        <v>0</v>
      </c>
      <c r="K752" s="22">
        <f>J752*$L$750</f>
        <v>0</v>
      </c>
      <c r="L752" s="70"/>
    </row>
    <row r="753" spans="1:12" x14ac:dyDescent="0.3">
      <c r="A753" s="25">
        <v>258921</v>
      </c>
      <c r="B753" s="153" t="str">
        <f>VLOOKUP(A753,'CUSTOS UNITÁRIOS'!$A$2:$C$116,2,FALSE)</f>
        <v>BRAÇO PARA IP TIPO MÉDIO</v>
      </c>
      <c r="C753" s="153"/>
      <c r="D753" s="153"/>
      <c r="E753" s="153"/>
      <c r="F753" s="153"/>
      <c r="G753" s="20">
        <v>1</v>
      </c>
      <c r="H753" s="21" t="s">
        <v>128</v>
      </c>
      <c r="I753" s="3">
        <f>VLOOKUP(A753,'CUSTOS UNITÁRIOS'!$A$2:$C$116,3,FALSE)</f>
        <v>0</v>
      </c>
      <c r="J753" s="22">
        <f t="shared" ref="J753:J765" si="51">I753*G753</f>
        <v>0</v>
      </c>
      <c r="K753" s="22">
        <f t="shared" ref="K753:K765" si="52">J753*$L$750</f>
        <v>0</v>
      </c>
      <c r="L753" s="70"/>
    </row>
    <row r="754" spans="1:12" x14ac:dyDescent="0.3">
      <c r="A754" s="25">
        <v>225615</v>
      </c>
      <c r="B754" s="153" t="str">
        <f>VLOOKUP(A754,'CUSTOS UNITÁRIOS'!$A$2:$C$116,2,FALSE)</f>
        <v>CABO CU 1X 1,5MM² 1KV XLPE</v>
      </c>
      <c r="C754" s="153"/>
      <c r="D754" s="153"/>
      <c r="E754" s="153"/>
      <c r="F754" s="153"/>
      <c r="G754" s="20">
        <v>13</v>
      </c>
      <c r="H754" s="21" t="s">
        <v>130</v>
      </c>
      <c r="I754" s="3">
        <f>VLOOKUP(A754,'CUSTOS UNITÁRIOS'!$A$2:$C$116,3,FALSE)</f>
        <v>0</v>
      </c>
      <c r="J754" s="22">
        <f t="shared" si="51"/>
        <v>0</v>
      </c>
      <c r="K754" s="22">
        <f t="shared" si="52"/>
        <v>0</v>
      </c>
      <c r="L754" s="70"/>
    </row>
    <row r="755" spans="1:12" x14ac:dyDescent="0.3">
      <c r="A755" s="25">
        <v>2931</v>
      </c>
      <c r="B755" s="153" t="str">
        <f>VLOOKUP(A755,'CUSTOS UNITÁRIOS'!$A$2:$C$116,2,FALSE)</f>
        <v>CABO DE AÇO SM 1/4P (6,4MM) 7 FIOS</v>
      </c>
      <c r="C755" s="153"/>
      <c r="D755" s="153"/>
      <c r="E755" s="153"/>
      <c r="F755" s="153"/>
      <c r="G755" s="20">
        <v>0.4</v>
      </c>
      <c r="H755" s="21" t="s">
        <v>131</v>
      </c>
      <c r="I755" s="3">
        <f>VLOOKUP(A755,'CUSTOS UNITÁRIOS'!$A$2:$C$116,3,FALSE)</f>
        <v>0</v>
      </c>
      <c r="J755" s="22">
        <f t="shared" si="51"/>
        <v>0</v>
      </c>
      <c r="K755" s="22">
        <f t="shared" si="52"/>
        <v>0</v>
      </c>
      <c r="L755" s="70"/>
    </row>
    <row r="756" spans="1:12" x14ac:dyDescent="0.3">
      <c r="A756" s="25">
        <v>236893</v>
      </c>
      <c r="B756" s="153" t="str">
        <f>VLOOKUP(A756,'CUSTOS UNITÁRIOS'!$A$2:$C$116,2,FALSE)</f>
        <v>CINTA DE AÇO D 230MM</v>
      </c>
      <c r="C756" s="153"/>
      <c r="D756" s="153"/>
      <c r="E756" s="153"/>
      <c r="F756" s="153"/>
      <c r="G756" s="20">
        <v>2</v>
      </c>
      <c r="H756" s="21" t="s">
        <v>128</v>
      </c>
      <c r="I756" s="3">
        <f>VLOOKUP(A756,'CUSTOS UNITÁRIOS'!$A$2:$C$116,3,FALSE)</f>
        <v>0</v>
      </c>
      <c r="J756" s="22">
        <f t="shared" si="51"/>
        <v>0</v>
      </c>
      <c r="K756" s="22">
        <f t="shared" si="52"/>
        <v>0</v>
      </c>
      <c r="L756" s="70"/>
    </row>
    <row r="757" spans="1:12" x14ac:dyDescent="0.3">
      <c r="A757" s="25">
        <v>227850</v>
      </c>
      <c r="B757" s="153" t="str">
        <f>VLOOKUP(A757,'CUSTOS UNITÁRIOS'!$A$2:$C$116,2,FALSE)</f>
        <v>CONETOR CUNHA CU ITEM 1</v>
      </c>
      <c r="C757" s="153"/>
      <c r="D757" s="153"/>
      <c r="E757" s="153"/>
      <c r="F757" s="153"/>
      <c r="G757" s="20">
        <v>1</v>
      </c>
      <c r="H757" s="21" t="s">
        <v>128</v>
      </c>
      <c r="I757" s="3">
        <f>VLOOKUP(A757,'CUSTOS UNITÁRIOS'!$A$2:$C$116,3,FALSE)</f>
        <v>0</v>
      </c>
      <c r="J757" s="22">
        <f t="shared" si="51"/>
        <v>0</v>
      </c>
      <c r="K757" s="22">
        <f t="shared" si="52"/>
        <v>0</v>
      </c>
      <c r="L757" s="70"/>
    </row>
    <row r="758" spans="1:12" x14ac:dyDescent="0.3">
      <c r="A758" s="25">
        <v>379679</v>
      </c>
      <c r="B758" s="153" t="str">
        <f>VLOOKUP(A758,'CUSTOS UNITÁRIOS'!$A$2:$C$116,2,FALSE)</f>
        <v>CONETOR DE PERFURAÇÃO 35-120MM²/1,5MM²</v>
      </c>
      <c r="C758" s="153"/>
      <c r="D758" s="153"/>
      <c r="E758" s="153"/>
      <c r="F758" s="153"/>
      <c r="G758" s="20">
        <v>2</v>
      </c>
      <c r="H758" s="21" t="s">
        <v>128</v>
      </c>
      <c r="I758" s="3">
        <f>VLOOKUP(A758,'CUSTOS UNITÁRIOS'!$A$2:$C$116,3,FALSE)</f>
        <v>0</v>
      </c>
      <c r="J758" s="22">
        <f t="shared" si="51"/>
        <v>0</v>
      </c>
      <c r="K758" s="22">
        <f t="shared" si="52"/>
        <v>0</v>
      </c>
      <c r="L758" s="70"/>
    </row>
    <row r="759" spans="1:12" x14ac:dyDescent="0.3">
      <c r="A759" s="25">
        <v>227777</v>
      </c>
      <c r="B759" s="153" t="str">
        <f>VLOOKUP(A759,'CUSTOS UNITÁRIOS'!$A$2:$C$116,2,FALSE)</f>
        <v>CONETOR FORMATO H ITEM 2 CAA 27-54MM² / 13-34MM²</v>
      </c>
      <c r="C759" s="153"/>
      <c r="D759" s="153"/>
      <c r="E759" s="153"/>
      <c r="F759" s="153"/>
      <c r="G759" s="20">
        <v>1</v>
      </c>
      <c r="H759" s="21" t="s">
        <v>128</v>
      </c>
      <c r="I759" s="3">
        <f>VLOOKUP(A759,'CUSTOS UNITÁRIOS'!$A$2:$C$116,3,FALSE)</f>
        <v>0</v>
      </c>
      <c r="J759" s="22">
        <f t="shared" si="51"/>
        <v>0</v>
      </c>
      <c r="K759" s="22">
        <f t="shared" si="52"/>
        <v>0</v>
      </c>
      <c r="L759" s="70"/>
    </row>
    <row r="760" spans="1:12" x14ac:dyDescent="0.3">
      <c r="A760" s="25">
        <v>231175</v>
      </c>
      <c r="B760" s="153" t="str">
        <f>VLOOKUP(A760,'CUSTOS UNITÁRIOS'!$A$2:$C$116,2,FALSE)</f>
        <v>CONETOR PARA ATERRAMENTO DE FERRAGENS DE IP</v>
      </c>
      <c r="C760" s="153"/>
      <c r="D760" s="153"/>
      <c r="E760" s="153"/>
      <c r="F760" s="153"/>
      <c r="G760" s="20">
        <v>2</v>
      </c>
      <c r="H760" s="21" t="s">
        <v>128</v>
      </c>
      <c r="I760" s="3">
        <f>VLOOKUP(A760,'CUSTOS UNITÁRIOS'!$A$2:$C$116,3,FALSE)</f>
        <v>0</v>
      </c>
      <c r="J760" s="22">
        <f t="shared" si="51"/>
        <v>0</v>
      </c>
      <c r="K760" s="22">
        <f t="shared" si="52"/>
        <v>0</v>
      </c>
      <c r="L760" s="70"/>
    </row>
    <row r="761" spans="1:12" x14ac:dyDescent="0.3">
      <c r="A761" s="25">
        <v>259424</v>
      </c>
      <c r="B761" s="153" t="str">
        <f>VLOOKUP(A761,'CUSTOS UNITÁRIOS'!$A$2:$C$116,2,FALSE)</f>
        <v>LÂMPADA VS 70W AP E-27 OVÓIDE</v>
      </c>
      <c r="C761" s="153"/>
      <c r="D761" s="153"/>
      <c r="E761" s="153"/>
      <c r="F761" s="153"/>
      <c r="G761" s="20">
        <v>1</v>
      </c>
      <c r="H761" s="21" t="s">
        <v>128</v>
      </c>
      <c r="I761" s="3">
        <f>VLOOKUP(A761,'CUSTOS UNITÁRIOS'!$A$2:$C$116,3,FALSE)</f>
        <v>0</v>
      </c>
      <c r="J761" s="22">
        <f t="shared" si="51"/>
        <v>0</v>
      </c>
      <c r="K761" s="22">
        <f t="shared" si="52"/>
        <v>0</v>
      </c>
      <c r="L761" s="70"/>
    </row>
    <row r="762" spans="1:12" x14ac:dyDescent="0.3">
      <c r="A762" s="25">
        <v>376108</v>
      </c>
      <c r="B762" s="153" t="str">
        <f>VLOOKUP(A762,'CUSTOS UNITÁRIOS'!$A$2:$C$116,2,FALSE)</f>
        <v>LUMINÁRIA COM EQUIPAMENTO VS 70W VIDRO PLANO</v>
      </c>
      <c r="C762" s="153"/>
      <c r="D762" s="153"/>
      <c r="E762" s="153"/>
      <c r="F762" s="153"/>
      <c r="G762" s="20">
        <v>1</v>
      </c>
      <c r="H762" s="21" t="s">
        <v>128</v>
      </c>
      <c r="I762" s="3">
        <f>VLOOKUP(A762,'CUSTOS UNITÁRIOS'!$A$2:$C$116,3,FALSE)</f>
        <v>0</v>
      </c>
      <c r="J762" s="22">
        <f t="shared" si="51"/>
        <v>0</v>
      </c>
      <c r="K762" s="22">
        <f t="shared" si="52"/>
        <v>0</v>
      </c>
      <c r="L762" s="70"/>
    </row>
    <row r="763" spans="1:12" x14ac:dyDescent="0.3">
      <c r="A763" s="25">
        <v>66878</v>
      </c>
      <c r="B763" s="153" t="str">
        <f>VLOOKUP(A763,'CUSTOS UNITÁRIOS'!$A$2:$C$116,2,FALSE)</f>
        <v>PARAFUSO CABEÇA ABAULADA M16X 45MM</v>
      </c>
      <c r="C763" s="153"/>
      <c r="D763" s="153"/>
      <c r="E763" s="153"/>
      <c r="F763" s="153"/>
      <c r="G763" s="20">
        <v>2</v>
      </c>
      <c r="H763" s="21" t="s">
        <v>128</v>
      </c>
      <c r="I763" s="3">
        <f>VLOOKUP(A763,'CUSTOS UNITÁRIOS'!$A$2:$C$116,3,FALSE)</f>
        <v>0</v>
      </c>
      <c r="J763" s="22">
        <f t="shared" si="51"/>
        <v>0</v>
      </c>
      <c r="K763" s="22">
        <f t="shared" si="52"/>
        <v>0</v>
      </c>
      <c r="L763" s="70"/>
    </row>
    <row r="764" spans="1:12" x14ac:dyDescent="0.3">
      <c r="A764" s="25">
        <v>66886</v>
      </c>
      <c r="B764" s="153" t="str">
        <f>VLOOKUP(A764,'CUSTOS UNITÁRIOS'!$A$2:$C$116,2,FALSE)</f>
        <v>PARAFUSO CABEÇA ABAULADA M16X 70MM</v>
      </c>
      <c r="C764" s="153"/>
      <c r="D764" s="153"/>
      <c r="E764" s="153"/>
      <c r="F764" s="153"/>
      <c r="G764" s="20">
        <v>4</v>
      </c>
      <c r="H764" s="21" t="s">
        <v>128</v>
      </c>
      <c r="I764" s="3">
        <f>VLOOKUP(A764,'CUSTOS UNITÁRIOS'!$A$2:$C$116,3,FALSE)</f>
        <v>0</v>
      </c>
      <c r="J764" s="22">
        <f t="shared" si="51"/>
        <v>0</v>
      </c>
      <c r="K764" s="22">
        <f t="shared" si="52"/>
        <v>0</v>
      </c>
      <c r="L764" s="70"/>
    </row>
    <row r="765" spans="1:12" x14ac:dyDescent="0.3">
      <c r="A765" s="52">
        <v>327361</v>
      </c>
      <c r="B765" s="153" t="str">
        <f>VLOOKUP(A765,'CUSTOS UNITÁRIOS'!$A$2:$C$116,2,FALSE)</f>
        <v>RELÉ FOTOELÉTRICO ELETRÔNICO 105-305V</v>
      </c>
      <c r="C765" s="153"/>
      <c r="D765" s="153"/>
      <c r="E765" s="153"/>
      <c r="F765" s="153"/>
      <c r="G765" s="20">
        <v>1</v>
      </c>
      <c r="H765" s="21" t="s">
        <v>128</v>
      </c>
      <c r="I765" s="3">
        <f>VLOOKUP(A765,'CUSTOS UNITÁRIOS'!$A$2:$C$116,3,FALSE)</f>
        <v>0</v>
      </c>
      <c r="J765" s="22">
        <f t="shared" si="51"/>
        <v>0</v>
      </c>
      <c r="K765" s="22">
        <f t="shared" si="52"/>
        <v>0</v>
      </c>
      <c r="L765" s="70"/>
    </row>
    <row r="766" spans="1:12" x14ac:dyDescent="0.3">
      <c r="A766" s="27"/>
      <c r="B766" s="49"/>
      <c r="C766" s="49"/>
      <c r="D766" s="49"/>
      <c r="E766" s="49"/>
      <c r="F766" s="49"/>
      <c r="G766" s="35"/>
      <c r="H766" s="36"/>
      <c r="I766" s="37"/>
      <c r="J766" s="38"/>
      <c r="K766" s="33">
        <f>SUM(K752:K765)</f>
        <v>0</v>
      </c>
      <c r="L766" s="70"/>
    </row>
    <row r="767" spans="1:12" x14ac:dyDescent="0.3">
      <c r="A767" s="27"/>
      <c r="B767" s="49"/>
      <c r="C767" s="49"/>
      <c r="D767" s="49"/>
      <c r="E767" s="49"/>
      <c r="F767" s="49"/>
      <c r="G767" s="35"/>
      <c r="H767" s="36"/>
      <c r="I767" s="37"/>
      <c r="J767" s="38"/>
      <c r="K767" s="38"/>
      <c r="L767" s="70"/>
    </row>
    <row r="768" spans="1:12" x14ac:dyDescent="0.3">
      <c r="A768" s="154" t="s">
        <v>150</v>
      </c>
      <c r="B768" s="154"/>
      <c r="C768" s="154"/>
      <c r="D768" s="154"/>
      <c r="E768" s="154"/>
      <c r="F768" s="154"/>
      <c r="L768" s="70"/>
    </row>
    <row r="769" spans="1:12" x14ac:dyDescent="0.3">
      <c r="A769" s="19" t="s">
        <v>109</v>
      </c>
      <c r="B769" s="148" t="str">
        <f>VLOOKUP(A769,'CUSTOS UNITÁRIOS'!$A$2:$C$116,2,FALSE)</f>
        <v xml:space="preserve">UNIDADE DE SERVIÇO DE CONSTRUÇÃO DE REDES </v>
      </c>
      <c r="C769" s="148"/>
      <c r="D769" s="148"/>
      <c r="E769" s="148"/>
      <c r="F769" s="148"/>
      <c r="G769" s="23">
        <v>0.1</v>
      </c>
      <c r="H769" s="24" t="s">
        <v>128</v>
      </c>
      <c r="I769" s="24">
        <f>VLOOKUP(A769,'CUSTOS UNITÁRIOS'!$A$2:$C$116,3,FALSE)</f>
        <v>0</v>
      </c>
      <c r="J769" s="40">
        <f t="shared" ref="J769:J770" si="53">I769*G769</f>
        <v>0</v>
      </c>
      <c r="K769" s="40">
        <f>J769*1</f>
        <v>0</v>
      </c>
      <c r="L769" s="70"/>
    </row>
    <row r="770" spans="1:12" x14ac:dyDescent="0.3">
      <c r="A770" s="19" t="s">
        <v>111</v>
      </c>
      <c r="B770" s="148" t="str">
        <f>VLOOKUP(A770,'CUSTOS UNITÁRIOS'!$A$2:$C$116,2,FALSE)</f>
        <v xml:space="preserve">UNIDADE DE SERVIÇO DE PROJETO </v>
      </c>
      <c r="C770" s="148"/>
      <c r="D770" s="148"/>
      <c r="E770" s="148"/>
      <c r="F770" s="148"/>
      <c r="G770" s="23">
        <v>0.5</v>
      </c>
      <c r="H770" s="24" t="s">
        <v>128</v>
      </c>
      <c r="I770" s="24">
        <f>VLOOKUP(A770,'CUSTOS UNITÁRIOS'!$A$2:$C$116,3,FALSE)</f>
        <v>0</v>
      </c>
      <c r="J770" s="40">
        <f t="shared" si="53"/>
        <v>0</v>
      </c>
      <c r="K770" s="40">
        <f>J770*1</f>
        <v>0</v>
      </c>
      <c r="L770" s="70"/>
    </row>
    <row r="771" spans="1:12" x14ac:dyDescent="0.3">
      <c r="K771" s="22">
        <f>K769+K770</f>
        <v>0</v>
      </c>
      <c r="L771" s="70"/>
    </row>
    <row r="772" spans="1:12" x14ac:dyDescent="0.3">
      <c r="L772" s="70"/>
    </row>
    <row r="773" spans="1:12" x14ac:dyDescent="0.3">
      <c r="L773" s="70"/>
    </row>
    <row r="774" spans="1:12" x14ac:dyDescent="0.3">
      <c r="L774" s="70"/>
    </row>
    <row r="775" spans="1:12" x14ac:dyDescent="0.3">
      <c r="L775" s="70"/>
    </row>
    <row r="776" spans="1:12" x14ac:dyDescent="0.3">
      <c r="L776" s="70"/>
    </row>
    <row r="777" spans="1:12" x14ac:dyDescent="0.3">
      <c r="L777" s="70"/>
    </row>
    <row r="778" spans="1:12" x14ac:dyDescent="0.3">
      <c r="L778" s="70"/>
    </row>
    <row r="779" spans="1:12" ht="15" thickBot="1" x14ac:dyDescent="0.35">
      <c r="L779" s="70"/>
    </row>
    <row r="780" spans="1:12" ht="15" customHeight="1" x14ac:dyDescent="0.3">
      <c r="A780" s="121" t="s">
        <v>344</v>
      </c>
      <c r="B780" s="105"/>
      <c r="C780" s="105"/>
      <c r="D780" s="105"/>
      <c r="E780" s="105"/>
      <c r="F780" s="105"/>
      <c r="G780" s="106"/>
      <c r="H780" s="8"/>
      <c r="I780" s="8"/>
      <c r="L780" s="70"/>
    </row>
    <row r="781" spans="1:12" x14ac:dyDescent="0.3">
      <c r="A781" s="107"/>
      <c r="B781" s="108"/>
      <c r="C781" s="108"/>
      <c r="D781" s="108"/>
      <c r="E781" s="108"/>
      <c r="F781" s="108"/>
      <c r="G781" s="109"/>
      <c r="H781" s="8"/>
      <c r="I781" s="8"/>
      <c r="L781" s="70"/>
    </row>
    <row r="782" spans="1:12" ht="15" thickBot="1" x14ac:dyDescent="0.35">
      <c r="A782" s="110"/>
      <c r="B782" s="111"/>
      <c r="C782" s="111"/>
      <c r="D782" s="111"/>
      <c r="E782" s="111"/>
      <c r="F782" s="111"/>
      <c r="G782" s="112"/>
      <c r="H782" s="9"/>
      <c r="I782" s="9"/>
      <c r="J782" s="6"/>
      <c r="K782" s="6"/>
      <c r="L782" s="70"/>
    </row>
    <row r="783" spans="1:12" ht="15" thickBot="1" x14ac:dyDescent="0.35">
      <c r="A783" s="5"/>
      <c r="B783" s="5"/>
      <c r="C783" s="5"/>
      <c r="D783" s="5"/>
      <c r="E783" s="5"/>
      <c r="F783" s="5"/>
      <c r="G783" s="16"/>
      <c r="H783" s="10"/>
      <c r="I783" s="10"/>
      <c r="L783" s="70"/>
    </row>
    <row r="784" spans="1:12" ht="15" thickBot="1" x14ac:dyDescent="0.35">
      <c r="A784" s="113"/>
      <c r="B784" s="114"/>
      <c r="C784" s="114"/>
      <c r="D784" s="114"/>
      <c r="E784" s="31"/>
      <c r="F784" s="114"/>
      <c r="G784" s="114"/>
      <c r="H784" s="32"/>
      <c r="I784" s="115"/>
      <c r="J784" s="115"/>
      <c r="K784" s="116"/>
      <c r="L784" s="70"/>
    </row>
    <row r="785" spans="1:12" ht="16.2" thickBot="1" x14ac:dyDescent="0.35">
      <c r="A785" s="27"/>
      <c r="B785" s="28"/>
      <c r="C785" s="28"/>
      <c r="D785" s="28"/>
      <c r="E785" s="29"/>
      <c r="F785" s="5"/>
      <c r="G785" s="30"/>
      <c r="H785" s="10"/>
      <c r="I785" s="10"/>
      <c r="J785" s="5"/>
      <c r="K785" s="5"/>
      <c r="L785" s="70"/>
    </row>
    <row r="786" spans="1:12" ht="15" thickBot="1" x14ac:dyDescent="0.35">
      <c r="A786" s="149"/>
      <c r="B786" s="150"/>
      <c r="C786" s="150"/>
      <c r="D786" s="150"/>
      <c r="E786" s="150"/>
      <c r="F786" s="150"/>
      <c r="G786" s="150"/>
      <c r="H786" s="150"/>
      <c r="I786" s="150"/>
      <c r="J786" s="150"/>
      <c r="K786" s="151"/>
      <c r="L786" s="70"/>
    </row>
    <row r="787" spans="1:12" ht="15" thickBot="1" x14ac:dyDescent="0.35">
      <c r="A787" s="149"/>
      <c r="B787" s="150"/>
      <c r="C787" s="150"/>
      <c r="D787" s="150"/>
      <c r="E787" s="150"/>
      <c r="F787" s="150"/>
      <c r="G787" s="150"/>
      <c r="H787" s="150"/>
      <c r="I787" s="150"/>
      <c r="J787" s="150"/>
      <c r="K787" s="151"/>
      <c r="L787" s="70"/>
    </row>
    <row r="788" spans="1:12" ht="15" customHeight="1" x14ac:dyDescent="0.3">
      <c r="A788" s="155" t="s">
        <v>126</v>
      </c>
      <c r="B788" s="157" t="s">
        <v>173</v>
      </c>
      <c r="C788" s="158" t="s">
        <v>176</v>
      </c>
      <c r="D788" s="159"/>
      <c r="E788" s="159"/>
      <c r="F788" s="159"/>
      <c r="G788" s="159"/>
      <c r="H788" s="159"/>
      <c r="I788" s="160"/>
      <c r="J788" s="164" t="s">
        <v>139</v>
      </c>
      <c r="K788" s="165"/>
      <c r="L788" s="69" t="s">
        <v>149</v>
      </c>
    </row>
    <row r="789" spans="1:12" x14ac:dyDescent="0.3">
      <c r="A789" s="156"/>
      <c r="B789" s="134"/>
      <c r="C789" s="161"/>
      <c r="D789" s="162"/>
      <c r="E789" s="162"/>
      <c r="F789" s="162"/>
      <c r="G789" s="162"/>
      <c r="H789" s="162"/>
      <c r="I789" s="163"/>
      <c r="J789" s="166">
        <f>K805+K810</f>
        <v>0</v>
      </c>
      <c r="K789" s="167"/>
      <c r="L789" s="69"/>
    </row>
    <row r="790" spans="1:12" ht="27.6" x14ac:dyDescent="0.3">
      <c r="A790" s="12" t="s">
        <v>119</v>
      </c>
      <c r="B790" s="152" t="s">
        <v>120</v>
      </c>
      <c r="C790" s="152"/>
      <c r="D790" s="152"/>
      <c r="E790" s="152"/>
      <c r="F790" s="152"/>
      <c r="G790" s="17" t="s">
        <v>125</v>
      </c>
      <c r="H790" s="13" t="s">
        <v>124</v>
      </c>
      <c r="I790" s="14" t="s">
        <v>123</v>
      </c>
      <c r="J790" s="14" t="s">
        <v>121</v>
      </c>
      <c r="K790" s="15" t="s">
        <v>122</v>
      </c>
      <c r="L790" s="70"/>
    </row>
    <row r="791" spans="1:12" x14ac:dyDescent="0.3">
      <c r="A791" s="25">
        <v>230102</v>
      </c>
      <c r="B791" s="153" t="str">
        <f>VLOOKUP(A791,'CUSTOS UNITÁRIOS'!$A$2:$C$116,2,FALSE)</f>
        <v>ALÇA PARA ESTRIBO ABERTA</v>
      </c>
      <c r="C791" s="153"/>
      <c r="D791" s="153"/>
      <c r="E791" s="153"/>
      <c r="F791" s="153"/>
      <c r="G791" s="20">
        <v>1</v>
      </c>
      <c r="H791" s="21" t="s">
        <v>128</v>
      </c>
      <c r="I791" s="3">
        <f>VLOOKUP(A791,'CUSTOS UNITÁRIOS'!$A$2:$C$116,3,FALSE)</f>
        <v>0</v>
      </c>
      <c r="J791" s="22">
        <f>I791*G791</f>
        <v>0</v>
      </c>
      <c r="K791" s="22">
        <f>J791*$L$789</f>
        <v>0</v>
      </c>
      <c r="L791" s="70"/>
    </row>
    <row r="792" spans="1:12" x14ac:dyDescent="0.3">
      <c r="A792" s="25">
        <v>258921</v>
      </c>
      <c r="B792" s="153" t="str">
        <f>VLOOKUP(A792,'CUSTOS UNITÁRIOS'!$A$2:$C$116,2,FALSE)</f>
        <v>BRAÇO PARA IP TIPO MÉDIO</v>
      </c>
      <c r="C792" s="153"/>
      <c r="D792" s="153"/>
      <c r="E792" s="153"/>
      <c r="F792" s="153"/>
      <c r="G792" s="20">
        <v>1</v>
      </c>
      <c r="H792" s="21" t="s">
        <v>128</v>
      </c>
      <c r="I792" s="3">
        <f>VLOOKUP(A792,'CUSTOS UNITÁRIOS'!$A$2:$C$116,3,FALSE)</f>
        <v>0</v>
      </c>
      <c r="J792" s="22">
        <f t="shared" ref="J792:J804" si="54">I792*G792</f>
        <v>0</v>
      </c>
      <c r="K792" s="22">
        <f t="shared" ref="K792:K804" si="55">J792*$L$789</f>
        <v>0</v>
      </c>
      <c r="L792" s="70"/>
    </row>
    <row r="793" spans="1:12" x14ac:dyDescent="0.3">
      <c r="A793" s="25">
        <v>225615</v>
      </c>
      <c r="B793" s="153" t="str">
        <f>VLOOKUP(A793,'CUSTOS UNITÁRIOS'!$A$2:$C$116,2,FALSE)</f>
        <v>CABO CU 1X 1,5MM² 1KV XLPE</v>
      </c>
      <c r="C793" s="153"/>
      <c r="D793" s="153"/>
      <c r="E793" s="153"/>
      <c r="F793" s="153"/>
      <c r="G793" s="20">
        <v>13</v>
      </c>
      <c r="H793" s="21" t="s">
        <v>130</v>
      </c>
      <c r="I793" s="3">
        <f>VLOOKUP(A793,'CUSTOS UNITÁRIOS'!$A$2:$C$116,3,FALSE)</f>
        <v>0</v>
      </c>
      <c r="J793" s="22">
        <f t="shared" si="54"/>
        <v>0</v>
      </c>
      <c r="K793" s="22">
        <f t="shared" si="55"/>
        <v>0</v>
      </c>
      <c r="L793" s="70"/>
    </row>
    <row r="794" spans="1:12" x14ac:dyDescent="0.3">
      <c r="A794" s="25">
        <v>2931</v>
      </c>
      <c r="B794" s="153" t="str">
        <f>VLOOKUP(A794,'CUSTOS UNITÁRIOS'!$A$2:$C$116,2,FALSE)</f>
        <v>CABO DE AÇO SM 1/4P (6,4MM) 7 FIOS</v>
      </c>
      <c r="C794" s="153"/>
      <c r="D794" s="153"/>
      <c r="E794" s="153"/>
      <c r="F794" s="153"/>
      <c r="G794" s="20">
        <v>0.4</v>
      </c>
      <c r="H794" s="21" t="s">
        <v>131</v>
      </c>
      <c r="I794" s="3">
        <f>VLOOKUP(A794,'CUSTOS UNITÁRIOS'!$A$2:$C$116,3,FALSE)</f>
        <v>0</v>
      </c>
      <c r="J794" s="22">
        <f t="shared" si="54"/>
        <v>0</v>
      </c>
      <c r="K794" s="22">
        <f t="shared" si="55"/>
        <v>0</v>
      </c>
      <c r="L794" s="70"/>
    </row>
    <row r="795" spans="1:12" x14ac:dyDescent="0.3">
      <c r="A795" s="25">
        <v>236893</v>
      </c>
      <c r="B795" s="153" t="str">
        <f>VLOOKUP(A795,'CUSTOS UNITÁRIOS'!$A$2:$C$116,2,FALSE)</f>
        <v>CINTA DE AÇO D 230MM</v>
      </c>
      <c r="C795" s="153"/>
      <c r="D795" s="153"/>
      <c r="E795" s="153"/>
      <c r="F795" s="153"/>
      <c r="G795" s="20">
        <v>2</v>
      </c>
      <c r="H795" s="21" t="s">
        <v>128</v>
      </c>
      <c r="I795" s="3">
        <f>VLOOKUP(A795,'CUSTOS UNITÁRIOS'!$A$2:$C$116,3,FALSE)</f>
        <v>0</v>
      </c>
      <c r="J795" s="22">
        <f t="shared" si="54"/>
        <v>0</v>
      </c>
      <c r="K795" s="22">
        <f t="shared" si="55"/>
        <v>0</v>
      </c>
      <c r="L795" s="70"/>
    </row>
    <row r="796" spans="1:12" x14ac:dyDescent="0.3">
      <c r="A796" s="25">
        <v>227850</v>
      </c>
      <c r="B796" s="153" t="str">
        <f>VLOOKUP(A796,'CUSTOS UNITÁRIOS'!$A$2:$C$116,2,FALSE)</f>
        <v>CONETOR CUNHA CU ITEM 1</v>
      </c>
      <c r="C796" s="153"/>
      <c r="D796" s="153"/>
      <c r="E796" s="153"/>
      <c r="F796" s="153"/>
      <c r="G796" s="20">
        <v>1</v>
      </c>
      <c r="H796" s="21" t="s">
        <v>128</v>
      </c>
      <c r="I796" s="3">
        <f>VLOOKUP(A796,'CUSTOS UNITÁRIOS'!$A$2:$C$116,3,FALSE)</f>
        <v>0</v>
      </c>
      <c r="J796" s="22">
        <f t="shared" si="54"/>
        <v>0</v>
      </c>
      <c r="K796" s="22">
        <f t="shared" si="55"/>
        <v>0</v>
      </c>
      <c r="L796" s="70"/>
    </row>
    <row r="797" spans="1:12" x14ac:dyDescent="0.3">
      <c r="A797" s="25">
        <v>379679</v>
      </c>
      <c r="B797" s="153" t="str">
        <f>VLOOKUP(A797,'CUSTOS UNITÁRIOS'!$A$2:$C$116,2,FALSE)</f>
        <v>CONETOR DE PERFURAÇÃO 35-120MM²/1,5MM²</v>
      </c>
      <c r="C797" s="153"/>
      <c r="D797" s="153"/>
      <c r="E797" s="153"/>
      <c r="F797" s="153"/>
      <c r="G797" s="20">
        <v>2</v>
      </c>
      <c r="H797" s="21" t="s">
        <v>128</v>
      </c>
      <c r="I797" s="3">
        <f>VLOOKUP(A797,'CUSTOS UNITÁRIOS'!$A$2:$C$116,3,FALSE)</f>
        <v>0</v>
      </c>
      <c r="J797" s="22">
        <f t="shared" si="54"/>
        <v>0</v>
      </c>
      <c r="K797" s="22">
        <f t="shared" si="55"/>
        <v>0</v>
      </c>
      <c r="L797" s="70"/>
    </row>
    <row r="798" spans="1:12" x14ac:dyDescent="0.3">
      <c r="A798" s="25">
        <v>227777</v>
      </c>
      <c r="B798" s="153" t="str">
        <f>VLOOKUP(A798,'CUSTOS UNITÁRIOS'!$A$2:$C$116,2,FALSE)</f>
        <v>CONETOR FORMATO H ITEM 2 CAA 27-54MM² / 13-34MM²</v>
      </c>
      <c r="C798" s="153"/>
      <c r="D798" s="153"/>
      <c r="E798" s="153"/>
      <c r="F798" s="153"/>
      <c r="G798" s="20">
        <v>1</v>
      </c>
      <c r="H798" s="21" t="s">
        <v>128</v>
      </c>
      <c r="I798" s="3">
        <f>VLOOKUP(A798,'CUSTOS UNITÁRIOS'!$A$2:$C$116,3,FALSE)</f>
        <v>0</v>
      </c>
      <c r="J798" s="22">
        <f t="shared" si="54"/>
        <v>0</v>
      </c>
      <c r="K798" s="22">
        <f t="shared" si="55"/>
        <v>0</v>
      </c>
      <c r="L798" s="70"/>
    </row>
    <row r="799" spans="1:12" x14ac:dyDescent="0.3">
      <c r="A799" s="25">
        <v>231175</v>
      </c>
      <c r="B799" s="153" t="str">
        <f>VLOOKUP(A799,'CUSTOS UNITÁRIOS'!$A$2:$C$116,2,FALSE)</f>
        <v>CONETOR PARA ATERRAMENTO DE FERRAGENS DE IP</v>
      </c>
      <c r="C799" s="153"/>
      <c r="D799" s="153"/>
      <c r="E799" s="153"/>
      <c r="F799" s="153"/>
      <c r="G799" s="20">
        <v>2</v>
      </c>
      <c r="H799" s="21" t="s">
        <v>128</v>
      </c>
      <c r="I799" s="3">
        <f>VLOOKUP(A799,'CUSTOS UNITÁRIOS'!$A$2:$C$116,3,FALSE)</f>
        <v>0</v>
      </c>
      <c r="J799" s="22">
        <f t="shared" si="54"/>
        <v>0</v>
      </c>
      <c r="K799" s="22">
        <f t="shared" si="55"/>
        <v>0</v>
      </c>
      <c r="L799" s="70"/>
    </row>
    <row r="800" spans="1:12" x14ac:dyDescent="0.3">
      <c r="A800" s="25">
        <v>376238</v>
      </c>
      <c r="B800" s="153" t="str">
        <f>VLOOKUP(A800,'CUSTOS UNITÁRIOS'!$A$2:$C$116,2,FALSE)</f>
        <v>LÂMPADA VAPOR DE SÓDIO 100W AP E-40 TUBULAR</v>
      </c>
      <c r="C800" s="153"/>
      <c r="D800" s="153"/>
      <c r="E800" s="153"/>
      <c r="F800" s="153"/>
      <c r="G800" s="20">
        <v>1</v>
      </c>
      <c r="H800" s="21" t="s">
        <v>128</v>
      </c>
      <c r="I800" s="3">
        <f>VLOOKUP(A800,'CUSTOS UNITÁRIOS'!$A$2:$C$116,3,FALSE)</f>
        <v>0</v>
      </c>
      <c r="J800" s="22">
        <f t="shared" si="54"/>
        <v>0</v>
      </c>
      <c r="K800" s="22">
        <f t="shared" si="55"/>
        <v>0</v>
      </c>
      <c r="L800" s="70"/>
    </row>
    <row r="801" spans="1:12" x14ac:dyDescent="0.3">
      <c r="A801" s="25">
        <v>376109</v>
      </c>
      <c r="B801" s="153" t="str">
        <f>VLOOKUP(A801,'CUSTOS UNITÁRIOS'!$A$2:$C$116,2,FALSE)</f>
        <v>LUMINÁRIA COM EQUIPAMENTO VS 100W VIDRO PLANO</v>
      </c>
      <c r="C801" s="153"/>
      <c r="D801" s="153"/>
      <c r="E801" s="153"/>
      <c r="F801" s="153"/>
      <c r="G801" s="20">
        <v>1</v>
      </c>
      <c r="H801" s="21" t="s">
        <v>128</v>
      </c>
      <c r="I801" s="3">
        <f>VLOOKUP(A801,'CUSTOS UNITÁRIOS'!$A$2:$C$116,3,FALSE)</f>
        <v>0</v>
      </c>
      <c r="J801" s="22">
        <f t="shared" si="54"/>
        <v>0</v>
      </c>
      <c r="K801" s="22">
        <f t="shared" si="55"/>
        <v>0</v>
      </c>
      <c r="L801" s="70"/>
    </row>
    <row r="802" spans="1:12" x14ac:dyDescent="0.3">
      <c r="A802" s="25">
        <v>66878</v>
      </c>
      <c r="B802" s="153" t="str">
        <f>VLOOKUP(A802,'CUSTOS UNITÁRIOS'!$A$2:$C$116,2,FALSE)</f>
        <v>PARAFUSO CABEÇA ABAULADA M16X 45MM</v>
      </c>
      <c r="C802" s="153"/>
      <c r="D802" s="153"/>
      <c r="E802" s="153"/>
      <c r="F802" s="153"/>
      <c r="G802" s="20">
        <v>2</v>
      </c>
      <c r="H802" s="21" t="s">
        <v>128</v>
      </c>
      <c r="I802" s="3">
        <f>VLOOKUP(A802,'CUSTOS UNITÁRIOS'!$A$2:$C$116,3,FALSE)</f>
        <v>0</v>
      </c>
      <c r="J802" s="22">
        <f t="shared" si="54"/>
        <v>0</v>
      </c>
      <c r="K802" s="22">
        <f t="shared" si="55"/>
        <v>0</v>
      </c>
      <c r="L802" s="70"/>
    </row>
    <row r="803" spans="1:12" x14ac:dyDescent="0.3">
      <c r="A803" s="25">
        <v>66886</v>
      </c>
      <c r="B803" s="153" t="str">
        <f>VLOOKUP(A803,'CUSTOS UNITÁRIOS'!$A$2:$C$116,2,FALSE)</f>
        <v>PARAFUSO CABEÇA ABAULADA M16X 70MM</v>
      </c>
      <c r="C803" s="153"/>
      <c r="D803" s="153"/>
      <c r="E803" s="153"/>
      <c r="F803" s="153"/>
      <c r="G803" s="20">
        <v>4</v>
      </c>
      <c r="H803" s="21" t="s">
        <v>128</v>
      </c>
      <c r="I803" s="3">
        <f>VLOOKUP(A803,'CUSTOS UNITÁRIOS'!$A$2:$C$116,3,FALSE)</f>
        <v>0</v>
      </c>
      <c r="J803" s="22">
        <f t="shared" si="54"/>
        <v>0</v>
      </c>
      <c r="K803" s="22">
        <f t="shared" si="55"/>
        <v>0</v>
      </c>
      <c r="L803" s="70"/>
    </row>
    <row r="804" spans="1:12" x14ac:dyDescent="0.3">
      <c r="A804" s="25">
        <v>327361</v>
      </c>
      <c r="B804" s="153" t="str">
        <f>VLOOKUP(A804,'CUSTOS UNITÁRIOS'!$A$2:$C$116,2,FALSE)</f>
        <v>RELÉ FOTOELÉTRICO ELETRÔNICO 105-305V</v>
      </c>
      <c r="C804" s="153"/>
      <c r="D804" s="153"/>
      <c r="E804" s="153"/>
      <c r="F804" s="153"/>
      <c r="G804" s="20">
        <v>1</v>
      </c>
      <c r="H804" s="21" t="s">
        <v>128</v>
      </c>
      <c r="I804" s="3">
        <f>VLOOKUP(A804,'CUSTOS UNITÁRIOS'!$A$2:$C$116,3,FALSE)</f>
        <v>0</v>
      </c>
      <c r="J804" s="22">
        <f t="shared" si="54"/>
        <v>0</v>
      </c>
      <c r="K804" s="22">
        <f t="shared" si="55"/>
        <v>0</v>
      </c>
      <c r="L804" s="70"/>
    </row>
    <row r="805" spans="1:12" x14ac:dyDescent="0.3">
      <c r="A805" s="27"/>
      <c r="B805" s="49"/>
      <c r="C805" s="49"/>
      <c r="D805" s="49"/>
      <c r="E805" s="49"/>
      <c r="F805" s="49"/>
      <c r="G805" s="35"/>
      <c r="H805" s="36"/>
      <c r="I805" s="37"/>
      <c r="J805" s="38"/>
      <c r="K805" s="33">
        <f>SUM(K791:K804)</f>
        <v>0</v>
      </c>
      <c r="L805" s="70"/>
    </row>
    <row r="806" spans="1:12" x14ac:dyDescent="0.3">
      <c r="A806" s="27"/>
      <c r="B806" s="49"/>
      <c r="C806" s="49"/>
      <c r="D806" s="49"/>
      <c r="E806" s="49"/>
      <c r="F806" s="49"/>
      <c r="G806" s="35"/>
      <c r="H806" s="36"/>
      <c r="I806" s="37"/>
      <c r="J806" s="38"/>
      <c r="K806" s="38"/>
      <c r="L806" s="70"/>
    </row>
    <row r="807" spans="1:12" x14ac:dyDescent="0.3">
      <c r="A807" s="154" t="s">
        <v>150</v>
      </c>
      <c r="B807" s="154"/>
      <c r="C807" s="154"/>
      <c r="D807" s="154"/>
      <c r="E807" s="154"/>
      <c r="F807" s="154"/>
      <c r="L807" s="70"/>
    </row>
    <row r="808" spans="1:12" x14ac:dyDescent="0.3">
      <c r="A808" s="19" t="s">
        <v>109</v>
      </c>
      <c r="B808" s="148" t="str">
        <f>VLOOKUP(A808,'CUSTOS UNITÁRIOS'!$A$2:$C$116,2,FALSE)</f>
        <v xml:space="preserve">UNIDADE DE SERVIÇO DE CONSTRUÇÃO DE REDES </v>
      </c>
      <c r="C808" s="148"/>
      <c r="D808" s="148"/>
      <c r="E808" s="148"/>
      <c r="F808" s="148"/>
      <c r="G808" s="23">
        <v>0.1</v>
      </c>
      <c r="H808" s="24" t="s">
        <v>128</v>
      </c>
      <c r="I808" s="24">
        <f>VLOOKUP(A808,'CUSTOS UNITÁRIOS'!$A$2:$C$116,3,FALSE)</f>
        <v>0</v>
      </c>
      <c r="J808" s="40">
        <f t="shared" ref="J808:J809" si="56">I808*G808</f>
        <v>0</v>
      </c>
      <c r="K808" s="40">
        <f>J808*1</f>
        <v>0</v>
      </c>
      <c r="L808" s="70"/>
    </row>
    <row r="809" spans="1:12" x14ac:dyDescent="0.3">
      <c r="A809" s="19" t="s">
        <v>111</v>
      </c>
      <c r="B809" s="148" t="str">
        <f>VLOOKUP(A809,'CUSTOS UNITÁRIOS'!$A$2:$C$116,2,FALSE)</f>
        <v xml:space="preserve">UNIDADE DE SERVIÇO DE PROJETO </v>
      </c>
      <c r="C809" s="148"/>
      <c r="D809" s="148"/>
      <c r="E809" s="148"/>
      <c r="F809" s="148"/>
      <c r="G809" s="23">
        <v>0.5</v>
      </c>
      <c r="H809" s="24" t="s">
        <v>128</v>
      </c>
      <c r="I809" s="24">
        <f>VLOOKUP(A809,'CUSTOS UNITÁRIOS'!$A$2:$C$116,3,FALSE)</f>
        <v>0</v>
      </c>
      <c r="J809" s="40">
        <f t="shared" si="56"/>
        <v>0</v>
      </c>
      <c r="K809" s="40">
        <f>J809*1</f>
        <v>0</v>
      </c>
      <c r="L809" s="70"/>
    </row>
    <row r="810" spans="1:12" x14ac:dyDescent="0.3">
      <c r="K810" s="22">
        <f>K808+K809</f>
        <v>0</v>
      </c>
      <c r="L810" s="70"/>
    </row>
    <row r="811" spans="1:12" x14ac:dyDescent="0.3">
      <c r="L811" s="70"/>
    </row>
    <row r="812" spans="1:12" x14ac:dyDescent="0.3">
      <c r="L812" s="70"/>
    </row>
    <row r="813" spans="1:12" x14ac:dyDescent="0.3">
      <c r="L813" s="70"/>
    </row>
    <row r="814" spans="1:12" x14ac:dyDescent="0.3">
      <c r="L814" s="70"/>
    </row>
    <row r="815" spans="1:12" x14ac:dyDescent="0.3">
      <c r="L815" s="70"/>
    </row>
    <row r="816" spans="1:12" x14ac:dyDescent="0.3">
      <c r="L816" s="70"/>
    </row>
    <row r="817" spans="1:12" x14ac:dyDescent="0.3">
      <c r="L817" s="70"/>
    </row>
    <row r="818" spans="1:12" ht="15" thickBot="1" x14ac:dyDescent="0.35">
      <c r="L818" s="70"/>
    </row>
    <row r="819" spans="1:12" ht="15" customHeight="1" x14ac:dyDescent="0.3">
      <c r="A819" s="121" t="s">
        <v>344</v>
      </c>
      <c r="B819" s="105"/>
      <c r="C819" s="105"/>
      <c r="D819" s="105"/>
      <c r="E819" s="105"/>
      <c r="F819" s="105"/>
      <c r="G819" s="106"/>
      <c r="H819" s="8"/>
      <c r="I819" s="8"/>
      <c r="L819" s="70"/>
    </row>
    <row r="820" spans="1:12" x14ac:dyDescent="0.3">
      <c r="A820" s="107"/>
      <c r="B820" s="108"/>
      <c r="C820" s="108"/>
      <c r="D820" s="108"/>
      <c r="E820" s="108"/>
      <c r="F820" s="108"/>
      <c r="G820" s="109"/>
      <c r="H820" s="8"/>
      <c r="I820" s="8"/>
      <c r="L820" s="70"/>
    </row>
    <row r="821" spans="1:12" ht="15" thickBot="1" x14ac:dyDescent="0.35">
      <c r="A821" s="110"/>
      <c r="B821" s="111"/>
      <c r="C821" s="111"/>
      <c r="D821" s="111"/>
      <c r="E821" s="111"/>
      <c r="F821" s="111"/>
      <c r="G821" s="112"/>
      <c r="H821" s="9"/>
      <c r="I821" s="9"/>
      <c r="J821" s="6"/>
      <c r="K821" s="6"/>
      <c r="L821" s="70"/>
    </row>
    <row r="822" spans="1:12" ht="15" thickBot="1" x14ac:dyDescent="0.35">
      <c r="A822" s="5"/>
      <c r="B822" s="5"/>
      <c r="C822" s="5"/>
      <c r="D822" s="5"/>
      <c r="E822" s="5"/>
      <c r="F822" s="5"/>
      <c r="G822" s="16"/>
      <c r="H822" s="10"/>
      <c r="I822" s="10"/>
      <c r="L822" s="70"/>
    </row>
    <row r="823" spans="1:12" ht="15" thickBot="1" x14ac:dyDescent="0.35">
      <c r="A823" s="113" t="s">
        <v>135</v>
      </c>
      <c r="B823" s="114"/>
      <c r="C823" s="114"/>
      <c r="D823" s="114"/>
      <c r="E823" s="31" t="s">
        <v>136</v>
      </c>
      <c r="F823" s="114" t="s">
        <v>134</v>
      </c>
      <c r="G823" s="114"/>
      <c r="H823" s="32" t="s">
        <v>133</v>
      </c>
      <c r="I823" s="115" t="s">
        <v>137</v>
      </c>
      <c r="J823" s="115"/>
      <c r="K823" s="116"/>
      <c r="L823" s="70"/>
    </row>
    <row r="824" spans="1:12" ht="16.2" thickBot="1" x14ac:dyDescent="0.35">
      <c r="A824" s="27"/>
      <c r="B824" s="28"/>
      <c r="C824" s="28"/>
      <c r="D824" s="28"/>
      <c r="E824" s="29"/>
      <c r="F824" s="5"/>
      <c r="G824" s="30"/>
      <c r="H824" s="10"/>
      <c r="I824" s="10"/>
      <c r="J824" s="5"/>
      <c r="K824" s="5"/>
      <c r="L824" s="70"/>
    </row>
    <row r="825" spans="1:12" ht="15" thickBot="1" x14ac:dyDescent="0.35">
      <c r="A825" s="149" t="s">
        <v>118</v>
      </c>
      <c r="B825" s="150"/>
      <c r="C825" s="150"/>
      <c r="D825" s="150"/>
      <c r="E825" s="150"/>
      <c r="F825" s="150"/>
      <c r="G825" s="150"/>
      <c r="H825" s="150"/>
      <c r="I825" s="150"/>
      <c r="J825" s="150"/>
      <c r="K825" s="151"/>
      <c r="L825" s="70"/>
    </row>
    <row r="826" spans="1:12" ht="15" thickBot="1" x14ac:dyDescent="0.35">
      <c r="A826" s="149" t="s">
        <v>215</v>
      </c>
      <c r="B826" s="150"/>
      <c r="C826" s="150"/>
      <c r="D826" s="150"/>
      <c r="E826" s="150"/>
      <c r="F826" s="150"/>
      <c r="G826" s="150"/>
      <c r="H826" s="150"/>
      <c r="I826" s="150"/>
      <c r="J826" s="150"/>
      <c r="K826" s="151"/>
      <c r="L826" s="70"/>
    </row>
    <row r="827" spans="1:12" ht="15" customHeight="1" x14ac:dyDescent="0.3">
      <c r="A827" s="155" t="s">
        <v>126</v>
      </c>
      <c r="B827" s="157" t="s">
        <v>174</v>
      </c>
      <c r="C827" s="158" t="s">
        <v>177</v>
      </c>
      <c r="D827" s="159"/>
      <c r="E827" s="159"/>
      <c r="F827" s="159"/>
      <c r="G827" s="159"/>
      <c r="H827" s="159"/>
      <c r="I827" s="160"/>
      <c r="J827" s="164" t="s">
        <v>139</v>
      </c>
      <c r="K827" s="165"/>
      <c r="L827" s="69" t="s">
        <v>149</v>
      </c>
    </row>
    <row r="828" spans="1:12" x14ac:dyDescent="0.3">
      <c r="A828" s="156"/>
      <c r="B828" s="134"/>
      <c r="C828" s="161"/>
      <c r="D828" s="162"/>
      <c r="E828" s="162"/>
      <c r="F828" s="162"/>
      <c r="G828" s="162"/>
      <c r="H828" s="162"/>
      <c r="I828" s="163"/>
      <c r="J828" s="166">
        <f>K844+K849</f>
        <v>0</v>
      </c>
      <c r="K828" s="167"/>
      <c r="L828" s="69"/>
    </row>
    <row r="829" spans="1:12" ht="27.6" x14ac:dyDescent="0.3">
      <c r="A829" s="12" t="s">
        <v>119</v>
      </c>
      <c r="B829" s="152" t="s">
        <v>120</v>
      </c>
      <c r="C829" s="152"/>
      <c r="D829" s="152"/>
      <c r="E829" s="152"/>
      <c r="F829" s="152"/>
      <c r="G829" s="17" t="s">
        <v>125</v>
      </c>
      <c r="H829" s="13" t="s">
        <v>124</v>
      </c>
      <c r="I829" s="14" t="s">
        <v>123</v>
      </c>
      <c r="J829" s="14" t="s">
        <v>121</v>
      </c>
      <c r="K829" s="15" t="s">
        <v>122</v>
      </c>
      <c r="L829" s="70"/>
    </row>
    <row r="830" spans="1:12" x14ac:dyDescent="0.3">
      <c r="A830" s="25">
        <v>230102</v>
      </c>
      <c r="B830" s="153" t="str">
        <f>VLOOKUP(A830,'CUSTOS UNITÁRIOS'!$A$2:$C$116,2,FALSE)</f>
        <v>ALÇA PARA ESTRIBO ABERTA</v>
      </c>
      <c r="C830" s="153"/>
      <c r="D830" s="153"/>
      <c r="E830" s="153"/>
      <c r="F830" s="153"/>
      <c r="G830" s="20">
        <v>1</v>
      </c>
      <c r="H830" s="21" t="s">
        <v>128</v>
      </c>
      <c r="I830" s="3">
        <f>VLOOKUP(A830,'CUSTOS UNITÁRIOS'!$A$2:$C$116,3,FALSE)</f>
        <v>0</v>
      </c>
      <c r="J830" s="22">
        <f>I830*G830</f>
        <v>0</v>
      </c>
      <c r="K830" s="22">
        <f>J830*$L$828</f>
        <v>0</v>
      </c>
      <c r="L830" s="70"/>
    </row>
    <row r="831" spans="1:12" x14ac:dyDescent="0.3">
      <c r="A831" s="25">
        <v>258921</v>
      </c>
      <c r="B831" s="153" t="str">
        <f>VLOOKUP(A831,'CUSTOS UNITÁRIOS'!$A$2:$C$116,2,FALSE)</f>
        <v>BRAÇO PARA IP TIPO MÉDIO</v>
      </c>
      <c r="C831" s="153"/>
      <c r="D831" s="153"/>
      <c r="E831" s="153"/>
      <c r="F831" s="153"/>
      <c r="G831" s="20">
        <v>1</v>
      </c>
      <c r="H831" s="21" t="s">
        <v>128</v>
      </c>
      <c r="I831" s="3">
        <f>VLOOKUP(A831,'CUSTOS UNITÁRIOS'!$A$2:$C$116,3,FALSE)</f>
        <v>0</v>
      </c>
      <c r="J831" s="22">
        <f t="shared" ref="J831:J843" si="57">I831*G831</f>
        <v>0</v>
      </c>
      <c r="K831" s="22">
        <f t="shared" ref="K831:K843" si="58">J831*$L$828</f>
        <v>0</v>
      </c>
      <c r="L831" s="70"/>
    </row>
    <row r="832" spans="1:12" x14ac:dyDescent="0.3">
      <c r="A832" s="25">
        <v>225615</v>
      </c>
      <c r="B832" s="153" t="str">
        <f>VLOOKUP(A832,'CUSTOS UNITÁRIOS'!$A$2:$C$116,2,FALSE)</f>
        <v>CABO CU 1X 1,5MM² 1KV XLPE</v>
      </c>
      <c r="C832" s="153"/>
      <c r="D832" s="153"/>
      <c r="E832" s="153"/>
      <c r="F832" s="153"/>
      <c r="G832" s="20">
        <v>13</v>
      </c>
      <c r="H832" s="21" t="s">
        <v>130</v>
      </c>
      <c r="I832" s="3">
        <f>VLOOKUP(A832,'CUSTOS UNITÁRIOS'!$A$2:$C$116,3,FALSE)</f>
        <v>0</v>
      </c>
      <c r="J832" s="22">
        <f t="shared" si="57"/>
        <v>0</v>
      </c>
      <c r="K832" s="22">
        <f t="shared" si="58"/>
        <v>0</v>
      </c>
      <c r="L832" s="70"/>
    </row>
    <row r="833" spans="1:12" x14ac:dyDescent="0.3">
      <c r="A833" s="25">
        <v>2931</v>
      </c>
      <c r="B833" s="153" t="str">
        <f>VLOOKUP(A833,'CUSTOS UNITÁRIOS'!$A$2:$C$116,2,FALSE)</f>
        <v>CABO DE AÇO SM 1/4P (6,4MM) 7 FIOS</v>
      </c>
      <c r="C833" s="153"/>
      <c r="D833" s="153"/>
      <c r="E833" s="153"/>
      <c r="F833" s="153"/>
      <c r="G833" s="20">
        <v>0.4</v>
      </c>
      <c r="H833" s="21" t="s">
        <v>131</v>
      </c>
      <c r="I833" s="3">
        <f>VLOOKUP(A833,'CUSTOS UNITÁRIOS'!$A$2:$C$116,3,FALSE)</f>
        <v>0</v>
      </c>
      <c r="J833" s="22">
        <f t="shared" si="57"/>
        <v>0</v>
      </c>
      <c r="K833" s="22">
        <f t="shared" si="58"/>
        <v>0</v>
      </c>
      <c r="L833" s="70"/>
    </row>
    <row r="834" spans="1:12" x14ac:dyDescent="0.3">
      <c r="A834" s="25">
        <v>236893</v>
      </c>
      <c r="B834" s="153" t="str">
        <f>VLOOKUP(A834,'CUSTOS UNITÁRIOS'!$A$2:$C$116,2,FALSE)</f>
        <v>CINTA DE AÇO D 230MM</v>
      </c>
      <c r="C834" s="153"/>
      <c r="D834" s="153"/>
      <c r="E834" s="153"/>
      <c r="F834" s="153"/>
      <c r="G834" s="20">
        <v>2</v>
      </c>
      <c r="H834" s="21" t="s">
        <v>128</v>
      </c>
      <c r="I834" s="3">
        <f>VLOOKUP(A834,'CUSTOS UNITÁRIOS'!$A$2:$C$116,3,FALSE)</f>
        <v>0</v>
      </c>
      <c r="J834" s="22">
        <f t="shared" si="57"/>
        <v>0</v>
      </c>
      <c r="K834" s="22">
        <f t="shared" si="58"/>
        <v>0</v>
      </c>
      <c r="L834" s="70"/>
    </row>
    <row r="835" spans="1:12" x14ac:dyDescent="0.3">
      <c r="A835" s="25">
        <v>227850</v>
      </c>
      <c r="B835" s="153" t="str">
        <f>VLOOKUP(A835,'CUSTOS UNITÁRIOS'!$A$2:$C$116,2,FALSE)</f>
        <v>CONETOR CUNHA CU ITEM 1</v>
      </c>
      <c r="C835" s="153"/>
      <c r="D835" s="153"/>
      <c r="E835" s="153"/>
      <c r="F835" s="153"/>
      <c r="G835" s="20">
        <v>1</v>
      </c>
      <c r="H835" s="21" t="s">
        <v>128</v>
      </c>
      <c r="I835" s="3">
        <f>VLOOKUP(A835,'CUSTOS UNITÁRIOS'!$A$2:$C$116,3,FALSE)</f>
        <v>0</v>
      </c>
      <c r="J835" s="22">
        <f t="shared" si="57"/>
        <v>0</v>
      </c>
      <c r="K835" s="22">
        <f t="shared" si="58"/>
        <v>0</v>
      </c>
      <c r="L835" s="70"/>
    </row>
    <row r="836" spans="1:12" x14ac:dyDescent="0.3">
      <c r="A836" s="25">
        <v>379679</v>
      </c>
      <c r="B836" s="153" t="str">
        <f>VLOOKUP(A836,'CUSTOS UNITÁRIOS'!$A$2:$C$116,2,FALSE)</f>
        <v>CONETOR DE PERFURAÇÃO 35-120MM²/1,5MM²</v>
      </c>
      <c r="C836" s="153"/>
      <c r="D836" s="153"/>
      <c r="E836" s="153"/>
      <c r="F836" s="153"/>
      <c r="G836" s="20">
        <v>2</v>
      </c>
      <c r="H836" s="21" t="s">
        <v>128</v>
      </c>
      <c r="I836" s="3">
        <f>VLOOKUP(A836,'CUSTOS UNITÁRIOS'!$A$2:$C$116,3,FALSE)</f>
        <v>0</v>
      </c>
      <c r="J836" s="22">
        <f t="shared" si="57"/>
        <v>0</v>
      </c>
      <c r="K836" s="22">
        <f t="shared" si="58"/>
        <v>0</v>
      </c>
      <c r="L836" s="70"/>
    </row>
    <row r="837" spans="1:12" x14ac:dyDescent="0.3">
      <c r="A837" s="25">
        <v>227777</v>
      </c>
      <c r="B837" s="153" t="str">
        <f>VLOOKUP(A837,'CUSTOS UNITÁRIOS'!$A$2:$C$116,2,FALSE)</f>
        <v>CONETOR FORMATO H ITEM 2 CAA 27-54MM² / 13-34MM²</v>
      </c>
      <c r="C837" s="153"/>
      <c r="D837" s="153"/>
      <c r="E837" s="153"/>
      <c r="F837" s="153"/>
      <c r="G837" s="20">
        <v>1</v>
      </c>
      <c r="H837" s="21" t="s">
        <v>128</v>
      </c>
      <c r="I837" s="3">
        <f>VLOOKUP(A837,'CUSTOS UNITÁRIOS'!$A$2:$C$116,3,FALSE)</f>
        <v>0</v>
      </c>
      <c r="J837" s="22">
        <f t="shared" si="57"/>
        <v>0</v>
      </c>
      <c r="K837" s="22">
        <f t="shared" si="58"/>
        <v>0</v>
      </c>
      <c r="L837" s="70"/>
    </row>
    <row r="838" spans="1:12" x14ac:dyDescent="0.3">
      <c r="A838" s="25">
        <v>231175</v>
      </c>
      <c r="B838" s="153" t="str">
        <f>VLOOKUP(A838,'CUSTOS UNITÁRIOS'!$A$2:$C$116,2,FALSE)</f>
        <v>CONETOR PARA ATERRAMENTO DE FERRAGENS DE IP</v>
      </c>
      <c r="C838" s="153"/>
      <c r="D838" s="153"/>
      <c r="E838" s="153"/>
      <c r="F838" s="153"/>
      <c r="G838" s="20">
        <v>2</v>
      </c>
      <c r="H838" s="21" t="s">
        <v>128</v>
      </c>
      <c r="I838" s="3">
        <f>VLOOKUP(A838,'CUSTOS UNITÁRIOS'!$A$2:$C$116,3,FALSE)</f>
        <v>0</v>
      </c>
      <c r="J838" s="22">
        <f t="shared" si="57"/>
        <v>0</v>
      </c>
      <c r="K838" s="22">
        <f t="shared" si="58"/>
        <v>0</v>
      </c>
      <c r="L838" s="70"/>
    </row>
    <row r="839" spans="1:12" x14ac:dyDescent="0.3">
      <c r="A839" s="25">
        <v>354899</v>
      </c>
      <c r="B839" s="153" t="str">
        <f>VLOOKUP(A839,'CUSTOS UNITÁRIOS'!$A$2:$C$116,2,FALSE)</f>
        <v>LÂMPADA VAPOR DE SÓDIO 150W AP E-40 TUBULAR</v>
      </c>
      <c r="C839" s="153"/>
      <c r="D839" s="153"/>
      <c r="E839" s="153"/>
      <c r="F839" s="153"/>
      <c r="G839" s="20">
        <v>1</v>
      </c>
      <c r="H839" s="21" t="s">
        <v>128</v>
      </c>
      <c r="I839" s="3">
        <f>VLOOKUP(A839,'CUSTOS UNITÁRIOS'!$A$2:$C$116,3,FALSE)</f>
        <v>0</v>
      </c>
      <c r="J839" s="22">
        <f t="shared" si="57"/>
        <v>0</v>
      </c>
      <c r="K839" s="22">
        <f t="shared" si="58"/>
        <v>0</v>
      </c>
      <c r="L839" s="70"/>
    </row>
    <row r="840" spans="1:12" x14ac:dyDescent="0.3">
      <c r="A840" s="25">
        <v>354900</v>
      </c>
      <c r="B840" s="153" t="str">
        <f>VLOOKUP(A840,'CUSTOS UNITÁRIOS'!$A$2:$C$116,2,FALSE)</f>
        <v>LUMINÁRIA COM EQUIPAMENTO VS 150W POLICARBONATO</v>
      </c>
      <c r="C840" s="153"/>
      <c r="D840" s="153"/>
      <c r="E840" s="153"/>
      <c r="F840" s="153"/>
      <c r="G840" s="20">
        <v>1</v>
      </c>
      <c r="H840" s="21" t="s">
        <v>128</v>
      </c>
      <c r="I840" s="3">
        <f>VLOOKUP(A840,'CUSTOS UNITÁRIOS'!$A$2:$C$116,3,FALSE)</f>
        <v>0</v>
      </c>
      <c r="J840" s="22">
        <f t="shared" si="57"/>
        <v>0</v>
      </c>
      <c r="K840" s="22">
        <f t="shared" si="58"/>
        <v>0</v>
      </c>
      <c r="L840" s="70"/>
    </row>
    <row r="841" spans="1:12" x14ac:dyDescent="0.3">
      <c r="A841" s="25">
        <v>66878</v>
      </c>
      <c r="B841" s="153" t="str">
        <f>VLOOKUP(A841,'CUSTOS UNITÁRIOS'!$A$2:$C$116,2,FALSE)</f>
        <v>PARAFUSO CABEÇA ABAULADA M16X 45MM</v>
      </c>
      <c r="C841" s="153"/>
      <c r="D841" s="153"/>
      <c r="E841" s="153"/>
      <c r="F841" s="153"/>
      <c r="G841" s="20">
        <v>2</v>
      </c>
      <c r="H841" s="21" t="s">
        <v>128</v>
      </c>
      <c r="I841" s="3">
        <f>VLOOKUP(A841,'CUSTOS UNITÁRIOS'!$A$2:$C$116,3,FALSE)</f>
        <v>0</v>
      </c>
      <c r="J841" s="22">
        <f t="shared" si="57"/>
        <v>0</v>
      </c>
      <c r="K841" s="22">
        <f t="shared" si="58"/>
        <v>0</v>
      </c>
      <c r="L841" s="70"/>
    </row>
    <row r="842" spans="1:12" x14ac:dyDescent="0.3">
      <c r="A842" s="25">
        <v>66886</v>
      </c>
      <c r="B842" s="153" t="str">
        <f>VLOOKUP(A842,'CUSTOS UNITÁRIOS'!$A$2:$C$116,2,FALSE)</f>
        <v>PARAFUSO CABEÇA ABAULADA M16X 70MM</v>
      </c>
      <c r="C842" s="153"/>
      <c r="D842" s="153"/>
      <c r="E842" s="153"/>
      <c r="F842" s="153"/>
      <c r="G842" s="20">
        <v>4</v>
      </c>
      <c r="H842" s="21" t="s">
        <v>128</v>
      </c>
      <c r="I842" s="3">
        <f>VLOOKUP(A842,'CUSTOS UNITÁRIOS'!$A$2:$C$116,3,FALSE)</f>
        <v>0</v>
      </c>
      <c r="J842" s="22">
        <f t="shared" si="57"/>
        <v>0</v>
      </c>
      <c r="K842" s="22">
        <f t="shared" si="58"/>
        <v>0</v>
      </c>
      <c r="L842" s="70"/>
    </row>
    <row r="843" spans="1:12" x14ac:dyDescent="0.3">
      <c r="A843" s="25">
        <v>327361</v>
      </c>
      <c r="B843" s="153" t="str">
        <f>VLOOKUP(A843,'CUSTOS UNITÁRIOS'!$A$2:$C$116,2,FALSE)</f>
        <v>RELÉ FOTOELÉTRICO ELETRÔNICO 105-305V</v>
      </c>
      <c r="C843" s="153"/>
      <c r="D843" s="153"/>
      <c r="E843" s="153"/>
      <c r="F843" s="153"/>
      <c r="G843" s="20">
        <v>1</v>
      </c>
      <c r="H843" s="21" t="s">
        <v>128</v>
      </c>
      <c r="I843" s="3">
        <f>VLOOKUP(A843,'CUSTOS UNITÁRIOS'!$A$2:$C$116,3,FALSE)</f>
        <v>0</v>
      </c>
      <c r="J843" s="22">
        <f t="shared" si="57"/>
        <v>0</v>
      </c>
      <c r="K843" s="22">
        <f t="shared" si="58"/>
        <v>0</v>
      </c>
      <c r="L843" s="70"/>
    </row>
    <row r="844" spans="1:12" x14ac:dyDescent="0.3">
      <c r="A844" s="27"/>
      <c r="B844" s="49"/>
      <c r="C844" s="49"/>
      <c r="D844" s="49"/>
      <c r="E844" s="49"/>
      <c r="F844" s="49"/>
      <c r="G844" s="35"/>
      <c r="H844" s="36"/>
      <c r="I844" s="37"/>
      <c r="J844" s="38"/>
      <c r="K844" s="33">
        <f>SUM(K830:K843)</f>
        <v>0</v>
      </c>
      <c r="L844" s="70"/>
    </row>
    <row r="845" spans="1:12" x14ac:dyDescent="0.3">
      <c r="A845" s="27"/>
      <c r="B845" s="49"/>
      <c r="C845" s="49"/>
      <c r="D845" s="49"/>
      <c r="E845" s="49"/>
      <c r="F845" s="49"/>
      <c r="G845" s="35"/>
      <c r="H845" s="36"/>
      <c r="I845" s="37"/>
      <c r="J845" s="38"/>
      <c r="K845" s="38"/>
      <c r="L845" s="70"/>
    </row>
    <row r="846" spans="1:12" x14ac:dyDescent="0.3">
      <c r="A846" s="154" t="s">
        <v>150</v>
      </c>
      <c r="B846" s="154"/>
      <c r="C846" s="154"/>
      <c r="D846" s="154"/>
      <c r="E846" s="154"/>
      <c r="F846" s="154"/>
      <c r="L846" s="70"/>
    </row>
    <row r="847" spans="1:12" x14ac:dyDescent="0.3">
      <c r="A847" s="19" t="s">
        <v>109</v>
      </c>
      <c r="B847" s="148" t="str">
        <f>VLOOKUP(A847,'CUSTOS UNITÁRIOS'!$A$2:$C$116,2,FALSE)</f>
        <v xml:space="preserve">UNIDADE DE SERVIÇO DE CONSTRUÇÃO DE REDES </v>
      </c>
      <c r="C847" s="148"/>
      <c r="D847" s="148"/>
      <c r="E847" s="148"/>
      <c r="F847" s="148"/>
      <c r="G847" s="23">
        <v>0.1</v>
      </c>
      <c r="H847" s="24" t="s">
        <v>128</v>
      </c>
      <c r="I847" s="24">
        <f>VLOOKUP(A847,'CUSTOS UNITÁRIOS'!$A$2:$C$116,3,FALSE)</f>
        <v>0</v>
      </c>
      <c r="J847" s="40">
        <f t="shared" ref="J847:J848" si="59">I847*G847</f>
        <v>0</v>
      </c>
      <c r="K847" s="40">
        <f>J847*1</f>
        <v>0</v>
      </c>
      <c r="L847" s="70"/>
    </row>
    <row r="848" spans="1:12" x14ac:dyDescent="0.3">
      <c r="A848" s="19" t="s">
        <v>111</v>
      </c>
      <c r="B848" s="148" t="str">
        <f>VLOOKUP(A848,'CUSTOS UNITÁRIOS'!$A$2:$C$116,2,FALSE)</f>
        <v xml:space="preserve">UNIDADE DE SERVIÇO DE PROJETO </v>
      </c>
      <c r="C848" s="148"/>
      <c r="D848" s="148"/>
      <c r="E848" s="148"/>
      <c r="F848" s="148"/>
      <c r="G848" s="23">
        <v>0.5</v>
      </c>
      <c r="H848" s="24" t="s">
        <v>128</v>
      </c>
      <c r="I848" s="24">
        <f>VLOOKUP(A848,'CUSTOS UNITÁRIOS'!$A$2:$C$116,3,FALSE)</f>
        <v>0</v>
      </c>
      <c r="J848" s="40">
        <f t="shared" si="59"/>
        <v>0</v>
      </c>
      <c r="K848" s="40">
        <f>J848*1</f>
        <v>0</v>
      </c>
      <c r="L848" s="70"/>
    </row>
    <row r="849" spans="1:12" x14ac:dyDescent="0.3">
      <c r="K849" s="22">
        <f>K847+K848</f>
        <v>0</v>
      </c>
      <c r="L849" s="70"/>
    </row>
    <row r="850" spans="1:12" x14ac:dyDescent="0.3">
      <c r="L850" s="70"/>
    </row>
    <row r="851" spans="1:12" x14ac:dyDescent="0.3">
      <c r="L851" s="70"/>
    </row>
    <row r="852" spans="1:12" x14ac:dyDescent="0.3">
      <c r="L852" s="70"/>
    </row>
    <row r="853" spans="1:12" x14ac:dyDescent="0.3">
      <c r="L853" s="70"/>
    </row>
    <row r="854" spans="1:12" x14ac:dyDescent="0.3">
      <c r="L854" s="70"/>
    </row>
    <row r="855" spans="1:12" x14ac:dyDescent="0.3">
      <c r="L855" s="70"/>
    </row>
    <row r="856" spans="1:12" x14ac:dyDescent="0.3">
      <c r="L856" s="70"/>
    </row>
    <row r="857" spans="1:12" ht="15" thickBot="1" x14ac:dyDescent="0.35">
      <c r="L857" s="70"/>
    </row>
    <row r="858" spans="1:12" ht="15" customHeight="1" x14ac:dyDescent="0.3">
      <c r="A858" s="121" t="s">
        <v>344</v>
      </c>
      <c r="B858" s="105"/>
      <c r="C858" s="105"/>
      <c r="D858" s="105"/>
      <c r="E858" s="105"/>
      <c r="F858" s="105"/>
      <c r="G858" s="106"/>
      <c r="H858" s="8"/>
      <c r="I858" s="8"/>
      <c r="L858" s="70"/>
    </row>
    <row r="859" spans="1:12" x14ac:dyDescent="0.3">
      <c r="A859" s="107"/>
      <c r="B859" s="108"/>
      <c r="C859" s="108"/>
      <c r="D859" s="108"/>
      <c r="E859" s="108"/>
      <c r="F859" s="108"/>
      <c r="G859" s="109"/>
      <c r="H859" s="8"/>
      <c r="I859" s="8"/>
      <c r="L859" s="70"/>
    </row>
    <row r="860" spans="1:12" ht="15" thickBot="1" x14ac:dyDescent="0.35">
      <c r="A860" s="110"/>
      <c r="B860" s="111"/>
      <c r="C860" s="111"/>
      <c r="D860" s="111"/>
      <c r="E860" s="111"/>
      <c r="F860" s="111"/>
      <c r="G860" s="112"/>
      <c r="H860" s="9"/>
      <c r="I860" s="9"/>
      <c r="J860" s="6"/>
      <c r="K860" s="6"/>
      <c r="L860" s="70"/>
    </row>
    <row r="861" spans="1:12" ht="15" thickBot="1" x14ac:dyDescent="0.35">
      <c r="A861" s="5"/>
      <c r="B861" s="5"/>
      <c r="C861" s="5"/>
      <c r="D861" s="5"/>
      <c r="E861" s="5"/>
      <c r="F861" s="5"/>
      <c r="G861" s="16"/>
      <c r="H861" s="10"/>
      <c r="I861" s="10"/>
      <c r="L861" s="70"/>
    </row>
    <row r="862" spans="1:12" ht="15" thickBot="1" x14ac:dyDescent="0.35">
      <c r="A862" s="113"/>
      <c r="B862" s="114"/>
      <c r="C862" s="114"/>
      <c r="D862" s="114"/>
      <c r="E862" s="31"/>
      <c r="F862" s="114"/>
      <c r="G862" s="114"/>
      <c r="H862" s="32"/>
      <c r="I862" s="115"/>
      <c r="J862" s="115"/>
      <c r="K862" s="116"/>
      <c r="L862" s="70"/>
    </row>
    <row r="863" spans="1:12" ht="16.2" thickBot="1" x14ac:dyDescent="0.35">
      <c r="A863" s="27"/>
      <c r="B863" s="28"/>
      <c r="C863" s="28"/>
      <c r="D863" s="28"/>
      <c r="E863" s="29"/>
      <c r="F863" s="5"/>
      <c r="G863" s="30"/>
      <c r="H863" s="10"/>
      <c r="I863" s="10"/>
      <c r="J863" s="5"/>
      <c r="K863" s="5"/>
      <c r="L863" s="70"/>
    </row>
    <row r="864" spans="1:12" ht="15" thickBot="1" x14ac:dyDescent="0.35">
      <c r="A864" s="149"/>
      <c r="B864" s="150"/>
      <c r="C864" s="150"/>
      <c r="D864" s="150"/>
      <c r="E864" s="150"/>
      <c r="F864" s="150"/>
      <c r="G864" s="150"/>
      <c r="H864" s="150"/>
      <c r="I864" s="150"/>
      <c r="J864" s="150"/>
      <c r="K864" s="151"/>
      <c r="L864" s="70"/>
    </row>
    <row r="865" spans="1:12" ht="15" thickBot="1" x14ac:dyDescent="0.35">
      <c r="A865" s="149"/>
      <c r="B865" s="150"/>
      <c r="C865" s="150"/>
      <c r="D865" s="150"/>
      <c r="E865" s="150"/>
      <c r="F865" s="150"/>
      <c r="G865" s="150"/>
      <c r="H865" s="150"/>
      <c r="I865" s="150"/>
      <c r="J865" s="150"/>
      <c r="K865" s="151"/>
      <c r="L865" s="70"/>
    </row>
    <row r="866" spans="1:12" ht="15" customHeight="1" x14ac:dyDescent="0.3">
      <c r="A866" s="155" t="s">
        <v>126</v>
      </c>
      <c r="B866" s="157" t="s">
        <v>179</v>
      </c>
      <c r="C866" s="158" t="s">
        <v>178</v>
      </c>
      <c r="D866" s="159"/>
      <c r="E866" s="159"/>
      <c r="F866" s="159"/>
      <c r="G866" s="159"/>
      <c r="H866" s="159"/>
      <c r="I866" s="160"/>
      <c r="J866" s="164" t="s">
        <v>139</v>
      </c>
      <c r="K866" s="165"/>
      <c r="L866" s="69" t="s">
        <v>149</v>
      </c>
    </row>
    <row r="867" spans="1:12" x14ac:dyDescent="0.3">
      <c r="A867" s="156"/>
      <c r="B867" s="134"/>
      <c r="C867" s="161"/>
      <c r="D867" s="162"/>
      <c r="E867" s="162"/>
      <c r="F867" s="162"/>
      <c r="G867" s="162"/>
      <c r="H867" s="162"/>
      <c r="I867" s="163"/>
      <c r="J867" s="166">
        <f>K883+K888</f>
        <v>0</v>
      </c>
      <c r="K867" s="167"/>
      <c r="L867" s="69"/>
    </row>
    <row r="868" spans="1:12" ht="27.6" x14ac:dyDescent="0.3">
      <c r="A868" s="12" t="s">
        <v>119</v>
      </c>
      <c r="B868" s="152" t="s">
        <v>120</v>
      </c>
      <c r="C868" s="152"/>
      <c r="D868" s="152"/>
      <c r="E868" s="152"/>
      <c r="F868" s="152"/>
      <c r="G868" s="17" t="s">
        <v>125</v>
      </c>
      <c r="H868" s="13" t="s">
        <v>124</v>
      </c>
      <c r="I868" s="14" t="s">
        <v>123</v>
      </c>
      <c r="J868" s="14" t="s">
        <v>121</v>
      </c>
      <c r="K868" s="15" t="s">
        <v>122</v>
      </c>
      <c r="L868" s="70"/>
    </row>
    <row r="869" spans="1:12" x14ac:dyDescent="0.3">
      <c r="A869" s="25">
        <v>230102</v>
      </c>
      <c r="B869" s="153" t="str">
        <f>VLOOKUP(A869,'CUSTOS UNITÁRIOS'!$A$2:$C$116,2,FALSE)</f>
        <v>ALÇA PARA ESTRIBO ABERTA</v>
      </c>
      <c r="C869" s="153"/>
      <c r="D869" s="153"/>
      <c r="E869" s="153"/>
      <c r="F869" s="153"/>
      <c r="G869" s="20">
        <v>1</v>
      </c>
      <c r="H869" s="21" t="s">
        <v>128</v>
      </c>
      <c r="I869" s="3">
        <f>VLOOKUP(A869,'CUSTOS UNITÁRIOS'!$A$2:$C$116,3,FALSE)</f>
        <v>0</v>
      </c>
      <c r="J869" s="22">
        <f>I869*G869</f>
        <v>0</v>
      </c>
      <c r="K869" s="22">
        <f>J869*$L$867</f>
        <v>0</v>
      </c>
      <c r="L869" s="70"/>
    </row>
    <row r="870" spans="1:12" x14ac:dyDescent="0.3">
      <c r="A870" s="25">
        <v>258921</v>
      </c>
      <c r="B870" s="153" t="str">
        <f>VLOOKUP(A870,'CUSTOS UNITÁRIOS'!$A$2:$C$116,2,FALSE)</f>
        <v>BRAÇO PARA IP TIPO MÉDIO</v>
      </c>
      <c r="C870" s="153"/>
      <c r="D870" s="153"/>
      <c r="E870" s="153"/>
      <c r="F870" s="153"/>
      <c r="G870" s="20">
        <v>1</v>
      </c>
      <c r="H870" s="21" t="s">
        <v>128</v>
      </c>
      <c r="I870" s="3">
        <f>VLOOKUP(A870,'CUSTOS UNITÁRIOS'!$A$2:$C$116,3,FALSE)</f>
        <v>0</v>
      </c>
      <c r="J870" s="22">
        <f t="shared" ref="J870:J882" si="60">I870*G870</f>
        <v>0</v>
      </c>
      <c r="K870" s="22">
        <f t="shared" ref="K870:K882" si="61">J870*$L$867</f>
        <v>0</v>
      </c>
      <c r="L870" s="70"/>
    </row>
    <row r="871" spans="1:12" x14ac:dyDescent="0.3">
      <c r="A871" s="25">
        <v>225615</v>
      </c>
      <c r="B871" s="153" t="str">
        <f>VLOOKUP(A871,'CUSTOS UNITÁRIOS'!$A$2:$C$116,2,FALSE)</f>
        <v>CABO CU 1X 1,5MM² 1KV XLPE</v>
      </c>
      <c r="C871" s="153"/>
      <c r="D871" s="153"/>
      <c r="E871" s="153"/>
      <c r="F871" s="153"/>
      <c r="G871" s="20">
        <v>13</v>
      </c>
      <c r="H871" s="21" t="s">
        <v>130</v>
      </c>
      <c r="I871" s="3">
        <f>VLOOKUP(A871,'CUSTOS UNITÁRIOS'!$A$2:$C$116,3,FALSE)</f>
        <v>0</v>
      </c>
      <c r="J871" s="22">
        <f t="shared" si="60"/>
        <v>0</v>
      </c>
      <c r="K871" s="22">
        <f t="shared" si="61"/>
        <v>0</v>
      </c>
      <c r="L871" s="70"/>
    </row>
    <row r="872" spans="1:12" x14ac:dyDescent="0.3">
      <c r="A872" s="25">
        <v>2931</v>
      </c>
      <c r="B872" s="153" t="str">
        <f>VLOOKUP(A872,'CUSTOS UNITÁRIOS'!$A$2:$C$116,2,FALSE)</f>
        <v>CABO DE AÇO SM 1/4P (6,4MM) 7 FIOS</v>
      </c>
      <c r="C872" s="153"/>
      <c r="D872" s="153"/>
      <c r="E872" s="153"/>
      <c r="F872" s="153"/>
      <c r="G872" s="20">
        <v>0.4</v>
      </c>
      <c r="H872" s="21" t="s">
        <v>131</v>
      </c>
      <c r="I872" s="3">
        <f>VLOOKUP(A872,'CUSTOS UNITÁRIOS'!$A$2:$C$116,3,FALSE)</f>
        <v>0</v>
      </c>
      <c r="J872" s="22">
        <f t="shared" si="60"/>
        <v>0</v>
      </c>
      <c r="K872" s="22">
        <f t="shared" si="61"/>
        <v>0</v>
      </c>
      <c r="L872" s="70"/>
    </row>
    <row r="873" spans="1:12" x14ac:dyDescent="0.3">
      <c r="A873" s="25">
        <v>236893</v>
      </c>
      <c r="B873" s="153" t="str">
        <f>VLOOKUP(A873,'CUSTOS UNITÁRIOS'!$A$2:$C$116,2,FALSE)</f>
        <v>CINTA DE AÇO D 230MM</v>
      </c>
      <c r="C873" s="153"/>
      <c r="D873" s="153"/>
      <c r="E873" s="153"/>
      <c r="F873" s="153"/>
      <c r="G873" s="20">
        <v>2</v>
      </c>
      <c r="H873" s="21" t="s">
        <v>128</v>
      </c>
      <c r="I873" s="3">
        <f>VLOOKUP(A873,'CUSTOS UNITÁRIOS'!$A$2:$C$116,3,FALSE)</f>
        <v>0</v>
      </c>
      <c r="J873" s="22">
        <f t="shared" si="60"/>
        <v>0</v>
      </c>
      <c r="K873" s="22">
        <f t="shared" si="61"/>
        <v>0</v>
      </c>
      <c r="L873" s="70"/>
    </row>
    <row r="874" spans="1:12" x14ac:dyDescent="0.3">
      <c r="A874" s="25">
        <v>227850</v>
      </c>
      <c r="B874" s="153" t="str">
        <f>VLOOKUP(A874,'CUSTOS UNITÁRIOS'!$A$2:$C$116,2,FALSE)</f>
        <v>CONETOR CUNHA CU ITEM 1</v>
      </c>
      <c r="C874" s="153"/>
      <c r="D874" s="153"/>
      <c r="E874" s="153"/>
      <c r="F874" s="153"/>
      <c r="G874" s="20">
        <v>1</v>
      </c>
      <c r="H874" s="21" t="s">
        <v>128</v>
      </c>
      <c r="I874" s="3">
        <f>VLOOKUP(A874,'CUSTOS UNITÁRIOS'!$A$2:$C$116,3,FALSE)</f>
        <v>0</v>
      </c>
      <c r="J874" s="22">
        <f t="shared" si="60"/>
        <v>0</v>
      </c>
      <c r="K874" s="22">
        <f t="shared" si="61"/>
        <v>0</v>
      </c>
      <c r="L874" s="70"/>
    </row>
    <row r="875" spans="1:12" x14ac:dyDescent="0.3">
      <c r="A875" s="25">
        <v>379679</v>
      </c>
      <c r="B875" s="153" t="str">
        <f>VLOOKUP(A875,'CUSTOS UNITÁRIOS'!$A$2:$C$116,2,FALSE)</f>
        <v>CONETOR DE PERFURAÇÃO 35-120MM²/1,5MM²</v>
      </c>
      <c r="C875" s="153"/>
      <c r="D875" s="153"/>
      <c r="E875" s="153"/>
      <c r="F875" s="153"/>
      <c r="G875" s="20">
        <v>2</v>
      </c>
      <c r="H875" s="21" t="s">
        <v>128</v>
      </c>
      <c r="I875" s="3">
        <f>VLOOKUP(A875,'CUSTOS UNITÁRIOS'!$A$2:$C$116,3,FALSE)</f>
        <v>0</v>
      </c>
      <c r="J875" s="22">
        <f t="shared" si="60"/>
        <v>0</v>
      </c>
      <c r="K875" s="22">
        <f t="shared" si="61"/>
        <v>0</v>
      </c>
      <c r="L875" s="70"/>
    </row>
    <row r="876" spans="1:12" x14ac:dyDescent="0.3">
      <c r="A876" s="25">
        <v>227777</v>
      </c>
      <c r="B876" s="153" t="str">
        <f>VLOOKUP(A876,'CUSTOS UNITÁRIOS'!$A$2:$C$116,2,FALSE)</f>
        <v>CONETOR FORMATO H ITEM 2 CAA 27-54MM² / 13-34MM²</v>
      </c>
      <c r="C876" s="153"/>
      <c r="D876" s="153"/>
      <c r="E876" s="153"/>
      <c r="F876" s="153"/>
      <c r="G876" s="20">
        <v>1</v>
      </c>
      <c r="H876" s="21" t="s">
        <v>128</v>
      </c>
      <c r="I876" s="3">
        <f>VLOOKUP(A876,'CUSTOS UNITÁRIOS'!$A$2:$C$116,3,FALSE)</f>
        <v>0</v>
      </c>
      <c r="J876" s="22">
        <f t="shared" si="60"/>
        <v>0</v>
      </c>
      <c r="K876" s="22">
        <f t="shared" si="61"/>
        <v>0</v>
      </c>
      <c r="L876" s="70"/>
    </row>
    <row r="877" spans="1:12" x14ac:dyDescent="0.3">
      <c r="A877" s="25">
        <v>231175</v>
      </c>
      <c r="B877" s="153" t="str">
        <f>VLOOKUP(A877,'CUSTOS UNITÁRIOS'!$A$2:$C$116,2,FALSE)</f>
        <v>CONETOR PARA ATERRAMENTO DE FERRAGENS DE IP</v>
      </c>
      <c r="C877" s="153"/>
      <c r="D877" s="153"/>
      <c r="E877" s="153"/>
      <c r="F877" s="153"/>
      <c r="G877" s="20">
        <v>2</v>
      </c>
      <c r="H877" s="21" t="s">
        <v>128</v>
      </c>
      <c r="I877" s="3">
        <f>VLOOKUP(A877,'CUSTOS UNITÁRIOS'!$A$2:$C$116,3,FALSE)</f>
        <v>0</v>
      </c>
      <c r="J877" s="22">
        <f t="shared" si="60"/>
        <v>0</v>
      </c>
      <c r="K877" s="22">
        <f t="shared" si="61"/>
        <v>0</v>
      </c>
      <c r="L877" s="70"/>
    </row>
    <row r="878" spans="1:12" x14ac:dyDescent="0.3">
      <c r="A878" s="25">
        <v>256537</v>
      </c>
      <c r="B878" s="153" t="str">
        <f>VLOOKUP(A878,'CUSTOS UNITÁRIOS'!$A$2:$C$116,2,FALSE)</f>
        <v>LÂMPADA VAPOR DE SÓDIO 250W AP E-40 TUBULAR</v>
      </c>
      <c r="C878" s="153"/>
      <c r="D878" s="153"/>
      <c r="E878" s="153"/>
      <c r="F878" s="153"/>
      <c r="G878" s="20">
        <v>1</v>
      </c>
      <c r="H878" s="21" t="s">
        <v>128</v>
      </c>
      <c r="I878" s="3">
        <f>VLOOKUP(A878,'CUSTOS UNITÁRIOS'!$A$2:$C$116,3,FALSE)</f>
        <v>0</v>
      </c>
      <c r="J878" s="22">
        <f t="shared" si="60"/>
        <v>0</v>
      </c>
      <c r="K878" s="22">
        <f t="shared" si="61"/>
        <v>0</v>
      </c>
      <c r="L878" s="70"/>
    </row>
    <row r="879" spans="1:12" x14ac:dyDescent="0.3">
      <c r="A879" s="25">
        <v>349118</v>
      </c>
      <c r="B879" s="153" t="str">
        <f>VLOOKUP(A879,'CUSTOS UNITÁRIOS'!$A$2:$C$116,2,FALSE)</f>
        <v>LUMINÁRIA COM EQUIPAMENTO VS 250W POLICARBONATO</v>
      </c>
      <c r="C879" s="153"/>
      <c r="D879" s="153"/>
      <c r="E879" s="153"/>
      <c r="F879" s="153"/>
      <c r="G879" s="20">
        <v>1</v>
      </c>
      <c r="H879" s="21" t="s">
        <v>128</v>
      </c>
      <c r="I879" s="3">
        <f>VLOOKUP(A879,'CUSTOS UNITÁRIOS'!$A$2:$C$116,3,FALSE)</f>
        <v>0</v>
      </c>
      <c r="J879" s="22">
        <f t="shared" si="60"/>
        <v>0</v>
      </c>
      <c r="K879" s="22">
        <f t="shared" si="61"/>
        <v>0</v>
      </c>
      <c r="L879" s="70"/>
    </row>
    <row r="880" spans="1:12" x14ac:dyDescent="0.3">
      <c r="A880" s="25">
        <v>66878</v>
      </c>
      <c r="B880" s="153" t="str">
        <f>VLOOKUP(A880,'CUSTOS UNITÁRIOS'!$A$2:$C$116,2,FALSE)</f>
        <v>PARAFUSO CABEÇA ABAULADA M16X 45MM</v>
      </c>
      <c r="C880" s="153"/>
      <c r="D880" s="153"/>
      <c r="E880" s="153"/>
      <c r="F880" s="153"/>
      <c r="G880" s="20">
        <v>2</v>
      </c>
      <c r="H880" s="21" t="s">
        <v>128</v>
      </c>
      <c r="I880" s="3">
        <f>VLOOKUP(A880,'CUSTOS UNITÁRIOS'!$A$2:$C$116,3,FALSE)</f>
        <v>0</v>
      </c>
      <c r="J880" s="22">
        <f t="shared" si="60"/>
        <v>0</v>
      </c>
      <c r="K880" s="22">
        <f t="shared" si="61"/>
        <v>0</v>
      </c>
      <c r="L880" s="70"/>
    </row>
    <row r="881" spans="1:12" x14ac:dyDescent="0.3">
      <c r="A881" s="25">
        <v>66886</v>
      </c>
      <c r="B881" s="153" t="str">
        <f>VLOOKUP(A881,'CUSTOS UNITÁRIOS'!$A$2:$C$116,2,FALSE)</f>
        <v>PARAFUSO CABEÇA ABAULADA M16X 70MM</v>
      </c>
      <c r="C881" s="153"/>
      <c r="D881" s="153"/>
      <c r="E881" s="153"/>
      <c r="F881" s="153"/>
      <c r="G881" s="20">
        <v>4</v>
      </c>
      <c r="H881" s="21" t="s">
        <v>128</v>
      </c>
      <c r="I881" s="3">
        <f>VLOOKUP(A881,'CUSTOS UNITÁRIOS'!$A$2:$C$116,3,FALSE)</f>
        <v>0</v>
      </c>
      <c r="J881" s="22">
        <f t="shared" si="60"/>
        <v>0</v>
      </c>
      <c r="K881" s="22">
        <f t="shared" si="61"/>
        <v>0</v>
      </c>
      <c r="L881" s="70"/>
    </row>
    <row r="882" spans="1:12" x14ac:dyDescent="0.3">
      <c r="A882" s="25">
        <v>327361</v>
      </c>
      <c r="B882" s="153" t="str">
        <f>VLOOKUP(A882,'CUSTOS UNITÁRIOS'!$A$2:$C$116,2,FALSE)</f>
        <v>RELÉ FOTOELÉTRICO ELETRÔNICO 105-305V</v>
      </c>
      <c r="C882" s="153"/>
      <c r="D882" s="153"/>
      <c r="E882" s="153"/>
      <c r="F882" s="153"/>
      <c r="G882" s="20">
        <v>1</v>
      </c>
      <c r="H882" s="21" t="s">
        <v>128</v>
      </c>
      <c r="I882" s="3">
        <f>VLOOKUP(A882,'CUSTOS UNITÁRIOS'!$A$2:$C$116,3,FALSE)</f>
        <v>0</v>
      </c>
      <c r="J882" s="22">
        <f t="shared" si="60"/>
        <v>0</v>
      </c>
      <c r="K882" s="22">
        <f t="shared" si="61"/>
        <v>0</v>
      </c>
      <c r="L882" s="70"/>
    </row>
    <row r="883" spans="1:12" x14ac:dyDescent="0.3">
      <c r="A883" s="27"/>
      <c r="B883" s="49"/>
      <c r="C883" s="49"/>
      <c r="D883" s="49"/>
      <c r="E883" s="49"/>
      <c r="F883" s="49"/>
      <c r="G883" s="35"/>
      <c r="H883" s="36"/>
      <c r="I883" s="37"/>
      <c r="J883" s="38"/>
      <c r="K883" s="33">
        <f>SUM(K869:K882)</f>
        <v>0</v>
      </c>
      <c r="L883" s="70"/>
    </row>
    <row r="884" spans="1:12" x14ac:dyDescent="0.3">
      <c r="A884" s="27"/>
      <c r="B884" s="49"/>
      <c r="C884" s="49"/>
      <c r="D884" s="49"/>
      <c r="E884" s="49"/>
      <c r="F884" s="49"/>
      <c r="G884" s="35"/>
      <c r="H884" s="36"/>
      <c r="I884" s="37"/>
      <c r="J884" s="38"/>
      <c r="K884" s="38"/>
      <c r="L884" s="70"/>
    </row>
    <row r="885" spans="1:12" x14ac:dyDescent="0.3">
      <c r="A885" s="154" t="s">
        <v>150</v>
      </c>
      <c r="B885" s="154"/>
      <c r="C885" s="154"/>
      <c r="D885" s="154"/>
      <c r="E885" s="154"/>
      <c r="F885" s="154"/>
      <c r="L885" s="70"/>
    </row>
    <row r="886" spans="1:12" x14ac:dyDescent="0.3">
      <c r="A886" s="19" t="s">
        <v>109</v>
      </c>
      <c r="B886" s="148" t="str">
        <f>VLOOKUP(A886,'CUSTOS UNITÁRIOS'!$A$2:$C$116,2,FALSE)</f>
        <v xml:space="preserve">UNIDADE DE SERVIÇO DE CONSTRUÇÃO DE REDES </v>
      </c>
      <c r="C886" s="148"/>
      <c r="D886" s="148"/>
      <c r="E886" s="148"/>
      <c r="F886" s="148"/>
      <c r="G886" s="23">
        <v>0.1</v>
      </c>
      <c r="H886" s="24" t="s">
        <v>128</v>
      </c>
      <c r="I886" s="24">
        <f>VLOOKUP(A886,'CUSTOS UNITÁRIOS'!$A$2:$C$116,3,FALSE)</f>
        <v>0</v>
      </c>
      <c r="J886" s="40">
        <f t="shared" ref="J886:J887" si="62">I886*G886</f>
        <v>0</v>
      </c>
      <c r="K886" s="40">
        <f>J886*1</f>
        <v>0</v>
      </c>
      <c r="L886" s="70"/>
    </row>
    <row r="887" spans="1:12" x14ac:dyDescent="0.3">
      <c r="A887" s="19" t="s">
        <v>111</v>
      </c>
      <c r="B887" s="148" t="str">
        <f>VLOOKUP(A887,'CUSTOS UNITÁRIOS'!$A$2:$C$116,2,FALSE)</f>
        <v xml:space="preserve">UNIDADE DE SERVIÇO DE PROJETO </v>
      </c>
      <c r="C887" s="148"/>
      <c r="D887" s="148"/>
      <c r="E887" s="148"/>
      <c r="F887" s="148"/>
      <c r="G887" s="23">
        <v>0.5</v>
      </c>
      <c r="H887" s="24" t="s">
        <v>128</v>
      </c>
      <c r="I887" s="24">
        <f>VLOOKUP(A887,'CUSTOS UNITÁRIOS'!$A$2:$C$116,3,FALSE)</f>
        <v>0</v>
      </c>
      <c r="J887" s="40">
        <f t="shared" si="62"/>
        <v>0</v>
      </c>
      <c r="K887" s="40">
        <f>J887*1</f>
        <v>0</v>
      </c>
      <c r="L887" s="70"/>
    </row>
    <row r="888" spans="1:12" x14ac:dyDescent="0.3">
      <c r="K888" s="22">
        <f>K886+K887</f>
        <v>0</v>
      </c>
      <c r="L888" s="70"/>
    </row>
    <row r="889" spans="1:12" x14ac:dyDescent="0.3">
      <c r="L889" s="70"/>
    </row>
    <row r="890" spans="1:12" x14ac:dyDescent="0.3">
      <c r="L890" s="70"/>
    </row>
    <row r="891" spans="1:12" x14ac:dyDescent="0.3">
      <c r="L891" s="70"/>
    </row>
    <row r="892" spans="1:12" x14ac:dyDescent="0.3">
      <c r="L892" s="70"/>
    </row>
    <row r="893" spans="1:12" x14ac:dyDescent="0.3">
      <c r="L893" s="70"/>
    </row>
    <row r="894" spans="1:12" x14ac:dyDescent="0.3">
      <c r="L894" s="70"/>
    </row>
    <row r="895" spans="1:12" x14ac:dyDescent="0.3">
      <c r="L895" s="70"/>
    </row>
    <row r="896" spans="1:12" ht="15" thickBot="1" x14ac:dyDescent="0.35">
      <c r="L896" s="70"/>
    </row>
    <row r="897" spans="1:12" ht="15" customHeight="1" x14ac:dyDescent="0.3">
      <c r="A897" s="121" t="s">
        <v>344</v>
      </c>
      <c r="B897" s="105"/>
      <c r="C897" s="105"/>
      <c r="D897" s="105"/>
      <c r="E897" s="105"/>
      <c r="F897" s="105"/>
      <c r="G897" s="106"/>
      <c r="H897" s="8"/>
      <c r="I897" s="8"/>
      <c r="L897" s="70"/>
    </row>
    <row r="898" spans="1:12" x14ac:dyDescent="0.3">
      <c r="A898" s="107"/>
      <c r="B898" s="108"/>
      <c r="C898" s="108"/>
      <c r="D898" s="108"/>
      <c r="E898" s="108"/>
      <c r="F898" s="108"/>
      <c r="G898" s="109"/>
      <c r="H898" s="8"/>
      <c r="I898" s="8"/>
      <c r="L898" s="70"/>
    </row>
    <row r="899" spans="1:12" ht="15" thickBot="1" x14ac:dyDescent="0.35">
      <c r="A899" s="110"/>
      <c r="B899" s="111"/>
      <c r="C899" s="111"/>
      <c r="D899" s="111"/>
      <c r="E899" s="111"/>
      <c r="F899" s="111"/>
      <c r="G899" s="112"/>
      <c r="H899" s="9"/>
      <c r="I899" s="9"/>
      <c r="J899" s="6"/>
      <c r="K899" s="6"/>
      <c r="L899" s="70"/>
    </row>
    <row r="900" spans="1:12" ht="15" thickBot="1" x14ac:dyDescent="0.35">
      <c r="A900" s="5"/>
      <c r="B900" s="5"/>
      <c r="C900" s="5"/>
      <c r="D900" s="5"/>
      <c r="E900" s="5"/>
      <c r="F900" s="5"/>
      <c r="G900" s="16"/>
      <c r="H900" s="10"/>
      <c r="I900" s="10"/>
      <c r="L900" s="70"/>
    </row>
    <row r="901" spans="1:12" ht="15" thickBot="1" x14ac:dyDescent="0.35">
      <c r="A901" s="113"/>
      <c r="B901" s="114"/>
      <c r="C901" s="114"/>
      <c r="D901" s="114"/>
      <c r="E901" s="31"/>
      <c r="F901" s="114"/>
      <c r="G901" s="114"/>
      <c r="H901" s="32"/>
      <c r="I901" s="115"/>
      <c r="J901" s="115"/>
      <c r="K901" s="116"/>
      <c r="L901" s="70"/>
    </row>
    <row r="902" spans="1:12" ht="16.2" thickBot="1" x14ac:dyDescent="0.35">
      <c r="A902" s="27"/>
      <c r="B902" s="28"/>
      <c r="C902" s="28"/>
      <c r="D902" s="28"/>
      <c r="E902" s="29"/>
      <c r="F902" s="5"/>
      <c r="G902" s="30"/>
      <c r="H902" s="10"/>
      <c r="I902" s="10"/>
      <c r="J902" s="5"/>
      <c r="K902" s="5"/>
      <c r="L902" s="70"/>
    </row>
    <row r="903" spans="1:12" ht="15" thickBot="1" x14ac:dyDescent="0.35">
      <c r="A903" s="149"/>
      <c r="B903" s="150"/>
      <c r="C903" s="150"/>
      <c r="D903" s="150"/>
      <c r="E903" s="150"/>
      <c r="F903" s="150"/>
      <c r="G903" s="150"/>
      <c r="H903" s="150"/>
      <c r="I903" s="150"/>
      <c r="J903" s="150"/>
      <c r="K903" s="151"/>
      <c r="L903" s="70"/>
    </row>
    <row r="904" spans="1:12" ht="15" thickBot="1" x14ac:dyDescent="0.35">
      <c r="A904" s="149"/>
      <c r="B904" s="150"/>
      <c r="C904" s="150"/>
      <c r="D904" s="150"/>
      <c r="E904" s="150"/>
      <c r="F904" s="150"/>
      <c r="G904" s="150"/>
      <c r="H904" s="150"/>
      <c r="I904" s="150"/>
      <c r="J904" s="150"/>
      <c r="K904" s="151"/>
      <c r="L904" s="70"/>
    </row>
    <row r="905" spans="1:12" x14ac:dyDescent="0.3">
      <c r="A905" s="155" t="s">
        <v>126</v>
      </c>
      <c r="B905" s="157" t="s">
        <v>180</v>
      </c>
      <c r="C905" s="158" t="s">
        <v>182</v>
      </c>
      <c r="D905" s="159"/>
      <c r="E905" s="159"/>
      <c r="F905" s="159"/>
      <c r="G905" s="159"/>
      <c r="H905" s="159"/>
      <c r="I905" s="160"/>
      <c r="J905" s="164" t="s">
        <v>139</v>
      </c>
      <c r="K905" s="165"/>
      <c r="L905" s="69" t="s">
        <v>149</v>
      </c>
    </row>
    <row r="906" spans="1:12" x14ac:dyDescent="0.3">
      <c r="A906" s="156"/>
      <c r="B906" s="134"/>
      <c r="C906" s="161"/>
      <c r="D906" s="162"/>
      <c r="E906" s="162"/>
      <c r="F906" s="162"/>
      <c r="G906" s="162"/>
      <c r="H906" s="162"/>
      <c r="I906" s="163"/>
      <c r="J906" s="166">
        <f>K915+K920</f>
        <v>0</v>
      </c>
      <c r="K906" s="167"/>
      <c r="L906" s="69"/>
    </row>
    <row r="907" spans="1:12" ht="27.6" x14ac:dyDescent="0.3">
      <c r="A907" s="12" t="s">
        <v>119</v>
      </c>
      <c r="B907" s="152" t="s">
        <v>120</v>
      </c>
      <c r="C907" s="152"/>
      <c r="D907" s="152"/>
      <c r="E907" s="152"/>
      <c r="F907" s="152"/>
      <c r="G907" s="17" t="s">
        <v>125</v>
      </c>
      <c r="H907" s="13" t="s">
        <v>124</v>
      </c>
      <c r="I907" s="14" t="s">
        <v>123</v>
      </c>
      <c r="J907" s="14" t="s">
        <v>121</v>
      </c>
      <c r="K907" s="15" t="s">
        <v>122</v>
      </c>
      <c r="L907" s="70"/>
    </row>
    <row r="908" spans="1:12" x14ac:dyDescent="0.3">
      <c r="A908" s="25">
        <v>2931</v>
      </c>
      <c r="B908" s="153" t="str">
        <f>VLOOKUP(A908,'CUSTOS UNITÁRIOS'!$A$2:$C$116,2,FALSE)</f>
        <v>CABO DE AÇO SM 1/4P (6,4MM) 7 FIOS</v>
      </c>
      <c r="C908" s="153"/>
      <c r="D908" s="153"/>
      <c r="E908" s="153"/>
      <c r="F908" s="153"/>
      <c r="G908" s="20">
        <v>0.4</v>
      </c>
      <c r="H908" s="21" t="s">
        <v>131</v>
      </c>
      <c r="I908" s="3">
        <f>VLOOKUP(A908,'CUSTOS UNITÁRIOS'!$A$2:$C$116,3,FALSE)</f>
        <v>0</v>
      </c>
      <c r="J908" s="22">
        <f>I908*G908</f>
        <v>0</v>
      </c>
      <c r="K908" s="22">
        <f>J908*$L$906</f>
        <v>0</v>
      </c>
      <c r="L908" s="70"/>
    </row>
    <row r="909" spans="1:12" x14ac:dyDescent="0.3">
      <c r="A909" s="25">
        <v>227850</v>
      </c>
      <c r="B909" s="153" t="str">
        <f>VLOOKUP(A909,'CUSTOS UNITÁRIOS'!$A$2:$C$116,2,FALSE)</f>
        <v>CONETOR CUNHA CU ITEM 1</v>
      </c>
      <c r="C909" s="153"/>
      <c r="D909" s="153"/>
      <c r="E909" s="153"/>
      <c r="F909" s="153"/>
      <c r="G909" s="20">
        <v>1</v>
      </c>
      <c r="H909" s="21" t="s">
        <v>128</v>
      </c>
      <c r="I909" s="3">
        <f>VLOOKUP(A909,'CUSTOS UNITÁRIOS'!$A$2:$C$116,3,FALSE)</f>
        <v>0</v>
      </c>
      <c r="J909" s="22">
        <f t="shared" ref="J909:J914" si="63">I909*G909</f>
        <v>0</v>
      </c>
      <c r="K909" s="22">
        <f t="shared" ref="K909:K914" si="64">J909*$L$906</f>
        <v>0</v>
      </c>
      <c r="L909" s="70"/>
    </row>
    <row r="910" spans="1:12" x14ac:dyDescent="0.3">
      <c r="A910" s="25">
        <v>227777</v>
      </c>
      <c r="B910" s="153" t="str">
        <f>VLOOKUP(A910,'CUSTOS UNITÁRIOS'!$A$2:$C$116,2,FALSE)</f>
        <v>CONETOR FORMATO H ITEM 2 CAA 27-54MM² / 13-34MM²</v>
      </c>
      <c r="C910" s="153"/>
      <c r="D910" s="153"/>
      <c r="E910" s="153"/>
      <c r="F910" s="153"/>
      <c r="G910" s="20">
        <v>1</v>
      </c>
      <c r="H910" s="21" t="s">
        <v>128</v>
      </c>
      <c r="I910" s="3">
        <f>VLOOKUP(A910,'CUSTOS UNITÁRIOS'!$A$2:$C$116,3,FALSE)</f>
        <v>0</v>
      </c>
      <c r="J910" s="22">
        <f t="shared" si="63"/>
        <v>0</v>
      </c>
      <c r="K910" s="22">
        <f t="shared" si="64"/>
        <v>0</v>
      </c>
      <c r="L910" s="70"/>
    </row>
    <row r="911" spans="1:12" x14ac:dyDescent="0.3">
      <c r="A911" s="25">
        <v>231175</v>
      </c>
      <c r="B911" s="153" t="str">
        <f>VLOOKUP(A911,'CUSTOS UNITÁRIOS'!$A$2:$C$116,2,FALSE)</f>
        <v>CONETOR PARA ATERRAMENTO DE FERRAGENS DE IP</v>
      </c>
      <c r="C911" s="153"/>
      <c r="D911" s="153"/>
      <c r="E911" s="153"/>
      <c r="F911" s="153"/>
      <c r="G911" s="20">
        <v>2</v>
      </c>
      <c r="H911" s="21" t="s">
        <v>128</v>
      </c>
      <c r="I911" s="3">
        <f>VLOOKUP(A911,'CUSTOS UNITÁRIOS'!$A$2:$C$116,3,FALSE)</f>
        <v>0</v>
      </c>
      <c r="J911" s="22">
        <f t="shared" si="63"/>
        <v>0</v>
      </c>
      <c r="K911" s="22">
        <f t="shared" si="64"/>
        <v>0</v>
      </c>
      <c r="L911" s="70"/>
    </row>
    <row r="912" spans="1:12" x14ac:dyDescent="0.3">
      <c r="A912" s="25">
        <v>376108</v>
      </c>
      <c r="B912" s="153" t="str">
        <f>VLOOKUP(A912,'CUSTOS UNITÁRIOS'!$A$2:$C$116,2,FALSE)</f>
        <v>LUMINÁRIA COM EQUIPAMENTO VS 70W VIDRO PLANO</v>
      </c>
      <c r="C912" s="153"/>
      <c r="D912" s="153"/>
      <c r="E912" s="153"/>
      <c r="F912" s="153"/>
      <c r="G912" s="20">
        <v>1</v>
      </c>
      <c r="H912" s="21" t="s">
        <v>128</v>
      </c>
      <c r="I912" s="3">
        <f>VLOOKUP(A912,'CUSTOS UNITÁRIOS'!$A$2:$C$116,3,FALSE)</f>
        <v>0</v>
      </c>
      <c r="J912" s="22">
        <f t="shared" si="63"/>
        <v>0</v>
      </c>
      <c r="K912" s="22">
        <f t="shared" si="64"/>
        <v>0</v>
      </c>
      <c r="L912" s="70"/>
    </row>
    <row r="913" spans="1:12" x14ac:dyDescent="0.3">
      <c r="A913" s="25">
        <v>259424</v>
      </c>
      <c r="B913" s="153" t="str">
        <f>VLOOKUP(A913,'CUSTOS UNITÁRIOS'!$A$2:$C$116,2,FALSE)</f>
        <v>LÂMPADA VS 70W AP E-27 OVÓIDE</v>
      </c>
      <c r="C913" s="153"/>
      <c r="D913" s="153"/>
      <c r="E913" s="153"/>
      <c r="F913" s="153"/>
      <c r="G913" s="20">
        <v>1</v>
      </c>
      <c r="H913" s="21" t="s">
        <v>128</v>
      </c>
      <c r="I913" s="3">
        <f>VLOOKUP(A913,'CUSTOS UNITÁRIOS'!$A$2:$C$116,3,FALSE)</f>
        <v>0</v>
      </c>
      <c r="J913" s="22">
        <f t="shared" si="63"/>
        <v>0</v>
      </c>
      <c r="K913" s="22">
        <f t="shared" si="64"/>
        <v>0</v>
      </c>
      <c r="L913" s="70"/>
    </row>
    <row r="914" spans="1:12" x14ac:dyDescent="0.3">
      <c r="A914" s="25">
        <v>327361</v>
      </c>
      <c r="B914" s="153" t="str">
        <f>VLOOKUP(A914,'CUSTOS UNITÁRIOS'!$A$2:$C$116,2,FALSE)</f>
        <v>RELÉ FOTOELÉTRICO ELETRÔNICO 105-305V</v>
      </c>
      <c r="C914" s="153"/>
      <c r="D914" s="153"/>
      <c r="E914" s="153"/>
      <c r="F914" s="153"/>
      <c r="G914" s="20">
        <v>1</v>
      </c>
      <c r="H914" s="21" t="s">
        <v>128</v>
      </c>
      <c r="I914" s="3">
        <f>VLOOKUP(A914,'CUSTOS UNITÁRIOS'!$A$2:$C$116,3,FALSE)</f>
        <v>0</v>
      </c>
      <c r="J914" s="22">
        <f t="shared" si="63"/>
        <v>0</v>
      </c>
      <c r="K914" s="22">
        <f t="shared" si="64"/>
        <v>0</v>
      </c>
      <c r="L914" s="70"/>
    </row>
    <row r="915" spans="1:12" x14ac:dyDescent="0.3">
      <c r="A915" s="27"/>
      <c r="B915" s="49"/>
      <c r="C915" s="49"/>
      <c r="D915" s="49"/>
      <c r="E915" s="49"/>
      <c r="F915" s="49"/>
      <c r="G915" s="35"/>
      <c r="H915" s="36"/>
      <c r="I915" s="37"/>
      <c r="J915" s="38"/>
      <c r="K915" s="33">
        <f>SUM(K908:K914)</f>
        <v>0</v>
      </c>
      <c r="L915" s="70"/>
    </row>
    <row r="916" spans="1:12" x14ac:dyDescent="0.3">
      <c r="A916" s="27"/>
      <c r="B916" s="49"/>
      <c r="C916" s="49"/>
      <c r="D916" s="49"/>
      <c r="E916" s="49"/>
      <c r="F916" s="49"/>
      <c r="G916" s="35"/>
      <c r="H916" s="36"/>
      <c r="I916" s="37"/>
      <c r="J916" s="38"/>
      <c r="K916" s="38"/>
      <c r="L916" s="70"/>
    </row>
    <row r="917" spans="1:12" x14ac:dyDescent="0.3">
      <c r="A917" s="154" t="s">
        <v>150</v>
      </c>
      <c r="B917" s="154"/>
      <c r="C917" s="154"/>
      <c r="D917" s="154"/>
      <c r="E917" s="154"/>
      <c r="F917" s="154"/>
      <c r="L917" s="70"/>
    </row>
    <row r="918" spans="1:12" x14ac:dyDescent="0.3">
      <c r="A918" s="19" t="s">
        <v>109</v>
      </c>
      <c r="B918" s="148" t="str">
        <f>VLOOKUP(A918,'CUSTOS UNITÁRIOS'!$A$2:$C$116,2,FALSE)</f>
        <v xml:space="preserve">UNIDADE DE SERVIÇO DE CONSTRUÇÃO DE REDES </v>
      </c>
      <c r="C918" s="148"/>
      <c r="D918" s="148"/>
      <c r="E918" s="148"/>
      <c r="F918" s="148"/>
      <c r="G918" s="23">
        <v>0.1</v>
      </c>
      <c r="H918" s="24" t="s">
        <v>128</v>
      </c>
      <c r="I918" s="24">
        <f>VLOOKUP(A918,'CUSTOS UNITÁRIOS'!$A$2:$C$116,3,FALSE)</f>
        <v>0</v>
      </c>
      <c r="J918" s="40">
        <f t="shared" ref="J918:J919" si="65">I918*G918</f>
        <v>0</v>
      </c>
      <c r="K918" s="40">
        <f>J918*1</f>
        <v>0</v>
      </c>
      <c r="L918" s="70"/>
    </row>
    <row r="919" spans="1:12" x14ac:dyDescent="0.3">
      <c r="A919" s="19" t="s">
        <v>111</v>
      </c>
      <c r="B919" s="148" t="str">
        <f>VLOOKUP(A919,'CUSTOS UNITÁRIOS'!$A$2:$C$116,2,FALSE)</f>
        <v xml:space="preserve">UNIDADE DE SERVIÇO DE PROJETO </v>
      </c>
      <c r="C919" s="148"/>
      <c r="D919" s="148"/>
      <c r="E919" s="148"/>
      <c r="F919" s="148"/>
      <c r="G919" s="23">
        <v>0.5</v>
      </c>
      <c r="H919" s="24" t="s">
        <v>128</v>
      </c>
      <c r="I919" s="24">
        <f>VLOOKUP(A919,'CUSTOS UNITÁRIOS'!$A$2:$C$116,3,FALSE)</f>
        <v>0</v>
      </c>
      <c r="J919" s="40">
        <f t="shared" si="65"/>
        <v>0</v>
      </c>
      <c r="K919" s="40">
        <f>J919*1</f>
        <v>0</v>
      </c>
      <c r="L919" s="70"/>
    </row>
    <row r="920" spans="1:12" x14ac:dyDescent="0.3">
      <c r="K920" s="22">
        <f>K918+K919</f>
        <v>0</v>
      </c>
      <c r="L920" s="70"/>
    </row>
    <row r="921" spans="1:12" x14ac:dyDescent="0.3">
      <c r="L921" s="70"/>
    </row>
    <row r="922" spans="1:12" ht="15" customHeight="1" x14ac:dyDescent="0.3">
      <c r="L922" s="70"/>
    </row>
    <row r="923" spans="1:12" x14ac:dyDescent="0.3">
      <c r="L923" s="70"/>
    </row>
    <row r="924" spans="1:12" x14ac:dyDescent="0.3">
      <c r="L924" s="70"/>
    </row>
    <row r="925" spans="1:12" x14ac:dyDescent="0.3">
      <c r="L925" s="70"/>
    </row>
    <row r="926" spans="1:12" x14ac:dyDescent="0.3">
      <c r="L926" s="70"/>
    </row>
    <row r="927" spans="1:12" x14ac:dyDescent="0.3">
      <c r="L927" s="70"/>
    </row>
    <row r="928" spans="1:12" x14ac:dyDescent="0.3">
      <c r="L928" s="70"/>
    </row>
    <row r="929" spans="1:12" x14ac:dyDescent="0.3">
      <c r="L929" s="70"/>
    </row>
    <row r="930" spans="1:12" x14ac:dyDescent="0.3">
      <c r="L930" s="70"/>
    </row>
    <row r="931" spans="1:12" x14ac:dyDescent="0.3">
      <c r="L931" s="70"/>
    </row>
    <row r="932" spans="1:12" x14ac:dyDescent="0.3">
      <c r="L932" s="70"/>
    </row>
    <row r="933" spans="1:12" x14ac:dyDescent="0.3">
      <c r="L933" s="70"/>
    </row>
    <row r="934" spans="1:12" x14ac:dyDescent="0.3">
      <c r="L934" s="70"/>
    </row>
    <row r="935" spans="1:12" ht="15" thickBot="1" x14ac:dyDescent="0.35">
      <c r="L935" s="70"/>
    </row>
    <row r="936" spans="1:12" ht="15" customHeight="1" x14ac:dyDescent="0.3">
      <c r="A936" s="121" t="s">
        <v>344</v>
      </c>
      <c r="B936" s="105"/>
      <c r="C936" s="105"/>
      <c r="D936" s="105"/>
      <c r="E936" s="105"/>
      <c r="F936" s="105"/>
      <c r="G936" s="106"/>
      <c r="H936" s="8"/>
      <c r="I936" s="8"/>
      <c r="L936" s="70"/>
    </row>
    <row r="937" spans="1:12" x14ac:dyDescent="0.3">
      <c r="A937" s="107"/>
      <c r="B937" s="108"/>
      <c r="C937" s="108"/>
      <c r="D937" s="108"/>
      <c r="E937" s="108"/>
      <c r="F937" s="108"/>
      <c r="G937" s="109"/>
      <c r="H937" s="8"/>
      <c r="I937" s="8"/>
      <c r="L937" s="70"/>
    </row>
    <row r="938" spans="1:12" ht="15" thickBot="1" x14ac:dyDescent="0.35">
      <c r="A938" s="110"/>
      <c r="B938" s="111"/>
      <c r="C938" s="111"/>
      <c r="D938" s="111"/>
      <c r="E938" s="111"/>
      <c r="F938" s="111"/>
      <c r="G938" s="112"/>
      <c r="H938" s="9"/>
      <c r="I938" s="9"/>
      <c r="J938" s="6"/>
      <c r="K938" s="6"/>
      <c r="L938" s="70"/>
    </row>
    <row r="939" spans="1:12" ht="15" thickBot="1" x14ac:dyDescent="0.35">
      <c r="A939" s="5"/>
      <c r="B939" s="5"/>
      <c r="C939" s="5"/>
      <c r="D939" s="5"/>
      <c r="E939" s="5"/>
      <c r="F939" s="5"/>
      <c r="G939" s="16"/>
      <c r="H939" s="10"/>
      <c r="I939" s="10"/>
      <c r="L939" s="70"/>
    </row>
    <row r="940" spans="1:12" ht="15" thickBot="1" x14ac:dyDescent="0.35">
      <c r="A940" s="113"/>
      <c r="B940" s="114"/>
      <c r="C940" s="114"/>
      <c r="D940" s="114"/>
      <c r="E940" s="31"/>
      <c r="F940" s="114"/>
      <c r="G940" s="114"/>
      <c r="H940" s="32"/>
      <c r="I940" s="115"/>
      <c r="J940" s="115"/>
      <c r="K940" s="116"/>
      <c r="L940" s="70"/>
    </row>
    <row r="941" spans="1:12" ht="16.2" thickBot="1" x14ac:dyDescent="0.35">
      <c r="A941" s="27"/>
      <c r="B941" s="28"/>
      <c r="C941" s="28"/>
      <c r="D941" s="28"/>
      <c r="E941" s="29"/>
      <c r="F941" s="5"/>
      <c r="G941" s="30"/>
      <c r="H941" s="10"/>
      <c r="I941" s="10"/>
      <c r="J941" s="5"/>
      <c r="K941" s="5"/>
      <c r="L941" s="70"/>
    </row>
    <row r="942" spans="1:12" ht="15" thickBot="1" x14ac:dyDescent="0.35">
      <c r="A942" s="149"/>
      <c r="B942" s="150"/>
      <c r="C942" s="150"/>
      <c r="D942" s="150"/>
      <c r="E942" s="150"/>
      <c r="F942" s="150"/>
      <c r="G942" s="150"/>
      <c r="H942" s="150"/>
      <c r="I942" s="150"/>
      <c r="J942" s="150"/>
      <c r="K942" s="151"/>
      <c r="L942" s="70"/>
    </row>
    <row r="943" spans="1:12" ht="15" thickBot="1" x14ac:dyDescent="0.35">
      <c r="A943" s="149"/>
      <c r="B943" s="150"/>
      <c r="C943" s="150"/>
      <c r="D943" s="150"/>
      <c r="E943" s="150"/>
      <c r="F943" s="150"/>
      <c r="G943" s="150"/>
      <c r="H943" s="150"/>
      <c r="I943" s="150"/>
      <c r="J943" s="150"/>
      <c r="K943" s="151"/>
      <c r="L943" s="70"/>
    </row>
    <row r="944" spans="1:12" x14ac:dyDescent="0.3">
      <c r="A944" s="155" t="s">
        <v>126</v>
      </c>
      <c r="B944" s="157" t="s">
        <v>181</v>
      </c>
      <c r="C944" s="158" t="s">
        <v>183</v>
      </c>
      <c r="D944" s="159"/>
      <c r="E944" s="159"/>
      <c r="F944" s="159"/>
      <c r="G944" s="159"/>
      <c r="H944" s="159"/>
      <c r="I944" s="160"/>
      <c r="J944" s="164" t="s">
        <v>139</v>
      </c>
      <c r="K944" s="165"/>
      <c r="L944" s="69" t="s">
        <v>149</v>
      </c>
    </row>
    <row r="945" spans="1:12" x14ac:dyDescent="0.3">
      <c r="A945" s="156"/>
      <c r="B945" s="134"/>
      <c r="C945" s="161"/>
      <c r="D945" s="162"/>
      <c r="E945" s="162"/>
      <c r="F945" s="162"/>
      <c r="G945" s="162"/>
      <c r="H945" s="162"/>
      <c r="I945" s="163"/>
      <c r="J945" s="166">
        <f>K954+K959</f>
        <v>0</v>
      </c>
      <c r="K945" s="167"/>
      <c r="L945" s="69"/>
    </row>
    <row r="946" spans="1:12" ht="27.6" x14ac:dyDescent="0.3">
      <c r="A946" s="12" t="s">
        <v>119</v>
      </c>
      <c r="B946" s="152" t="s">
        <v>120</v>
      </c>
      <c r="C946" s="152"/>
      <c r="D946" s="152"/>
      <c r="E946" s="152"/>
      <c r="F946" s="152"/>
      <c r="G946" s="17" t="s">
        <v>125</v>
      </c>
      <c r="H946" s="13" t="s">
        <v>124</v>
      </c>
      <c r="I946" s="14" t="s">
        <v>123</v>
      </c>
      <c r="J946" s="14" t="s">
        <v>121</v>
      </c>
      <c r="K946" s="15" t="s">
        <v>122</v>
      </c>
      <c r="L946" s="70"/>
    </row>
    <row r="947" spans="1:12" x14ac:dyDescent="0.3">
      <c r="A947" s="25">
        <v>2931</v>
      </c>
      <c r="B947" s="153" t="str">
        <f>VLOOKUP(A947,'CUSTOS UNITÁRIOS'!$A$2:$C$116,2,FALSE)</f>
        <v>CABO DE AÇO SM 1/4P (6,4MM) 7 FIOS</v>
      </c>
      <c r="C947" s="153"/>
      <c r="D947" s="153"/>
      <c r="E947" s="153"/>
      <c r="F947" s="153"/>
      <c r="G947" s="20">
        <v>0.4</v>
      </c>
      <c r="H947" s="21" t="s">
        <v>131</v>
      </c>
      <c r="I947" s="3">
        <f>VLOOKUP(A947,'CUSTOS UNITÁRIOS'!$A$2:$C$116,3,FALSE)</f>
        <v>0</v>
      </c>
      <c r="J947" s="22">
        <f>I947*G947</f>
        <v>0</v>
      </c>
      <c r="K947" s="22">
        <f>J947*$L$945</f>
        <v>0</v>
      </c>
      <c r="L947" s="70"/>
    </row>
    <row r="948" spans="1:12" x14ac:dyDescent="0.3">
      <c r="A948" s="25">
        <v>227850</v>
      </c>
      <c r="B948" s="153" t="str">
        <f>VLOOKUP(A948,'CUSTOS UNITÁRIOS'!$A$2:$C$116,2,FALSE)</f>
        <v>CONETOR CUNHA CU ITEM 1</v>
      </c>
      <c r="C948" s="153"/>
      <c r="D948" s="153"/>
      <c r="E948" s="153"/>
      <c r="F948" s="153"/>
      <c r="G948" s="20">
        <v>1</v>
      </c>
      <c r="H948" s="21" t="s">
        <v>128</v>
      </c>
      <c r="I948" s="3">
        <f>VLOOKUP(A948,'CUSTOS UNITÁRIOS'!$A$2:$C$116,3,FALSE)</f>
        <v>0</v>
      </c>
      <c r="J948" s="22">
        <f t="shared" ref="J948:J953" si="66">I948*G948</f>
        <v>0</v>
      </c>
      <c r="K948" s="22">
        <f t="shared" ref="K948:K953" si="67">J948*$L$945</f>
        <v>0</v>
      </c>
      <c r="L948" s="70"/>
    </row>
    <row r="949" spans="1:12" x14ac:dyDescent="0.3">
      <c r="A949" s="25">
        <v>227777</v>
      </c>
      <c r="B949" s="153" t="str">
        <f>VLOOKUP(A949,'CUSTOS UNITÁRIOS'!$A$2:$C$116,2,FALSE)</f>
        <v>CONETOR FORMATO H ITEM 2 CAA 27-54MM² / 13-34MM²</v>
      </c>
      <c r="C949" s="153"/>
      <c r="D949" s="153"/>
      <c r="E949" s="153"/>
      <c r="F949" s="153"/>
      <c r="G949" s="20">
        <v>1</v>
      </c>
      <c r="H949" s="21" t="s">
        <v>128</v>
      </c>
      <c r="I949" s="3">
        <f>VLOOKUP(A949,'CUSTOS UNITÁRIOS'!$A$2:$C$116,3,FALSE)</f>
        <v>0</v>
      </c>
      <c r="J949" s="22">
        <f t="shared" si="66"/>
        <v>0</v>
      </c>
      <c r="K949" s="22">
        <f t="shared" si="67"/>
        <v>0</v>
      </c>
      <c r="L949" s="70"/>
    </row>
    <row r="950" spans="1:12" x14ac:dyDescent="0.3">
      <c r="A950" s="25">
        <v>231175</v>
      </c>
      <c r="B950" s="153" t="str">
        <f>VLOOKUP(A950,'CUSTOS UNITÁRIOS'!$A$2:$C$116,2,FALSE)</f>
        <v>CONETOR PARA ATERRAMENTO DE FERRAGENS DE IP</v>
      </c>
      <c r="C950" s="153"/>
      <c r="D950" s="153"/>
      <c r="E950" s="153"/>
      <c r="F950" s="153"/>
      <c r="G950" s="20">
        <v>2</v>
      </c>
      <c r="H950" s="21" t="s">
        <v>128</v>
      </c>
      <c r="I950" s="3">
        <f>VLOOKUP(A950,'CUSTOS UNITÁRIOS'!$A$2:$C$116,3,FALSE)</f>
        <v>0</v>
      </c>
      <c r="J950" s="22">
        <f t="shared" si="66"/>
        <v>0</v>
      </c>
      <c r="K950" s="22">
        <f t="shared" si="67"/>
        <v>0</v>
      </c>
      <c r="L950" s="70"/>
    </row>
    <row r="951" spans="1:12" x14ac:dyDescent="0.3">
      <c r="A951" s="25">
        <v>376109</v>
      </c>
      <c r="B951" s="153" t="str">
        <f>VLOOKUP(A951,'CUSTOS UNITÁRIOS'!$A$2:$C$116,2,FALSE)</f>
        <v>LUMINÁRIA COM EQUIPAMENTO VS 100W VIDRO PLANO</v>
      </c>
      <c r="C951" s="153"/>
      <c r="D951" s="153"/>
      <c r="E951" s="153"/>
      <c r="F951" s="153"/>
      <c r="G951" s="20">
        <v>1</v>
      </c>
      <c r="H951" s="21" t="s">
        <v>128</v>
      </c>
      <c r="I951" s="3">
        <f>VLOOKUP(A951,'CUSTOS UNITÁRIOS'!$A$2:$C$116,3,FALSE)</f>
        <v>0</v>
      </c>
      <c r="J951" s="22">
        <f t="shared" si="66"/>
        <v>0</v>
      </c>
      <c r="K951" s="22">
        <f t="shared" si="67"/>
        <v>0</v>
      </c>
      <c r="L951" s="70"/>
    </row>
    <row r="952" spans="1:12" x14ac:dyDescent="0.3">
      <c r="A952" s="25">
        <v>376238</v>
      </c>
      <c r="B952" s="153" t="str">
        <f>VLOOKUP(A952,'CUSTOS UNITÁRIOS'!$A$2:$C$116,2,FALSE)</f>
        <v>LÂMPADA VAPOR DE SÓDIO 100W AP E-40 TUBULAR</v>
      </c>
      <c r="C952" s="153"/>
      <c r="D952" s="153"/>
      <c r="E952" s="153"/>
      <c r="F952" s="153"/>
      <c r="G952" s="20">
        <v>1</v>
      </c>
      <c r="H952" s="21" t="s">
        <v>128</v>
      </c>
      <c r="I952" s="3">
        <f>VLOOKUP(A952,'CUSTOS UNITÁRIOS'!$A$2:$C$116,3,FALSE)</f>
        <v>0</v>
      </c>
      <c r="J952" s="22">
        <f t="shared" si="66"/>
        <v>0</v>
      </c>
      <c r="K952" s="22">
        <f t="shared" si="67"/>
        <v>0</v>
      </c>
      <c r="L952" s="70"/>
    </row>
    <row r="953" spans="1:12" x14ac:dyDescent="0.3">
      <c r="A953" s="25">
        <v>327361</v>
      </c>
      <c r="B953" s="153" t="str">
        <f>VLOOKUP(A953,'CUSTOS UNITÁRIOS'!$A$2:$C$116,2,FALSE)</f>
        <v>RELÉ FOTOELÉTRICO ELETRÔNICO 105-305V</v>
      </c>
      <c r="C953" s="153"/>
      <c r="D953" s="153"/>
      <c r="E953" s="153"/>
      <c r="F953" s="153"/>
      <c r="G953" s="20">
        <v>1</v>
      </c>
      <c r="H953" s="21" t="s">
        <v>128</v>
      </c>
      <c r="I953" s="3">
        <f>VLOOKUP(A953,'CUSTOS UNITÁRIOS'!$A$2:$C$116,3,FALSE)</f>
        <v>0</v>
      </c>
      <c r="J953" s="22">
        <f t="shared" si="66"/>
        <v>0</v>
      </c>
      <c r="K953" s="22">
        <f t="shared" si="67"/>
        <v>0</v>
      </c>
      <c r="L953" s="70"/>
    </row>
    <row r="954" spans="1:12" x14ac:dyDescent="0.3">
      <c r="A954" s="27"/>
      <c r="B954" s="49"/>
      <c r="C954" s="49"/>
      <c r="D954" s="49"/>
      <c r="E954" s="49"/>
      <c r="F954" s="49"/>
      <c r="G954" s="35"/>
      <c r="H954" s="36"/>
      <c r="I954" s="37"/>
      <c r="J954" s="38"/>
      <c r="K954" s="33">
        <f>SUM(K947:K953)</f>
        <v>0</v>
      </c>
      <c r="L954" s="70"/>
    </row>
    <row r="955" spans="1:12" x14ac:dyDescent="0.3">
      <c r="A955" s="27"/>
      <c r="B955" s="49"/>
      <c r="C955" s="49"/>
      <c r="D955" s="49"/>
      <c r="E955" s="49"/>
      <c r="F955" s="49"/>
      <c r="G955" s="35"/>
      <c r="H955" s="36"/>
      <c r="I955" s="37"/>
      <c r="J955" s="38"/>
      <c r="K955" s="38"/>
      <c r="L955" s="70"/>
    </row>
    <row r="956" spans="1:12" x14ac:dyDescent="0.3">
      <c r="A956" s="154" t="s">
        <v>150</v>
      </c>
      <c r="B956" s="154"/>
      <c r="C956" s="154"/>
      <c r="D956" s="154"/>
      <c r="E956" s="154"/>
      <c r="F956" s="154"/>
      <c r="L956" s="70"/>
    </row>
    <row r="957" spans="1:12" x14ac:dyDescent="0.3">
      <c r="A957" s="19" t="s">
        <v>109</v>
      </c>
      <c r="B957" s="148" t="str">
        <f>VLOOKUP(A957,'CUSTOS UNITÁRIOS'!$A$2:$C$116,2,FALSE)</f>
        <v xml:space="preserve">UNIDADE DE SERVIÇO DE CONSTRUÇÃO DE REDES </v>
      </c>
      <c r="C957" s="148"/>
      <c r="D957" s="148"/>
      <c r="E957" s="148"/>
      <c r="F957" s="148"/>
      <c r="G957" s="23">
        <v>0.1</v>
      </c>
      <c r="H957" s="24" t="s">
        <v>128</v>
      </c>
      <c r="I957" s="24">
        <f>VLOOKUP(A957,'CUSTOS UNITÁRIOS'!$A$2:$C$116,3,FALSE)</f>
        <v>0</v>
      </c>
      <c r="J957" s="40">
        <f t="shared" ref="J957:J958" si="68">I957*G957</f>
        <v>0</v>
      </c>
      <c r="K957" s="40">
        <f>J957*1</f>
        <v>0</v>
      </c>
      <c r="L957" s="70"/>
    </row>
    <row r="958" spans="1:12" x14ac:dyDescent="0.3">
      <c r="A958" s="19" t="s">
        <v>111</v>
      </c>
      <c r="B958" s="148" t="str">
        <f>VLOOKUP(A958,'CUSTOS UNITÁRIOS'!$A$2:$C$116,2,FALSE)</f>
        <v xml:space="preserve">UNIDADE DE SERVIÇO DE PROJETO </v>
      </c>
      <c r="C958" s="148"/>
      <c r="D958" s="148"/>
      <c r="E958" s="148"/>
      <c r="F958" s="148"/>
      <c r="G958" s="23">
        <v>0.5</v>
      </c>
      <c r="H958" s="24" t="s">
        <v>128</v>
      </c>
      <c r="I958" s="24">
        <f>VLOOKUP(A958,'CUSTOS UNITÁRIOS'!$A$2:$C$116,3,FALSE)</f>
        <v>0</v>
      </c>
      <c r="J958" s="40">
        <f t="shared" si="68"/>
        <v>0</v>
      </c>
      <c r="K958" s="40">
        <f>J958*1</f>
        <v>0</v>
      </c>
      <c r="L958" s="70"/>
    </row>
    <row r="959" spans="1:12" x14ac:dyDescent="0.3">
      <c r="K959" s="22">
        <f>K957+K958</f>
        <v>0</v>
      </c>
      <c r="L959" s="70"/>
    </row>
    <row r="960" spans="1:12" x14ac:dyDescent="0.3">
      <c r="L960" s="70"/>
    </row>
    <row r="961" spans="1:12" x14ac:dyDescent="0.3">
      <c r="L961" s="70"/>
    </row>
    <row r="962" spans="1:12" x14ac:dyDescent="0.3">
      <c r="L962" s="70"/>
    </row>
    <row r="963" spans="1:12" x14ac:dyDescent="0.3">
      <c r="L963" s="70"/>
    </row>
    <row r="964" spans="1:12" x14ac:dyDescent="0.3">
      <c r="L964" s="70"/>
    </row>
    <row r="965" spans="1:12" x14ac:dyDescent="0.3">
      <c r="L965" s="70"/>
    </row>
    <row r="966" spans="1:12" x14ac:dyDescent="0.3">
      <c r="L966" s="70"/>
    </row>
    <row r="967" spans="1:12" x14ac:dyDescent="0.3">
      <c r="L967" s="70"/>
    </row>
    <row r="968" spans="1:12" x14ac:dyDescent="0.3">
      <c r="L968" s="70"/>
    </row>
    <row r="969" spans="1:12" x14ac:dyDescent="0.3">
      <c r="L969" s="70"/>
    </row>
    <row r="970" spans="1:12" x14ac:dyDescent="0.3">
      <c r="L970" s="70"/>
    </row>
    <row r="971" spans="1:12" x14ac:dyDescent="0.3">
      <c r="L971" s="70"/>
    </row>
    <row r="972" spans="1:12" x14ac:dyDescent="0.3">
      <c r="L972" s="70"/>
    </row>
    <row r="973" spans="1:12" x14ac:dyDescent="0.3">
      <c r="L973" s="70"/>
    </row>
    <row r="974" spans="1:12" ht="15" thickBot="1" x14ac:dyDescent="0.35">
      <c r="L974" s="70"/>
    </row>
    <row r="975" spans="1:12" ht="15" customHeight="1" x14ac:dyDescent="0.3">
      <c r="A975" s="121" t="s">
        <v>344</v>
      </c>
      <c r="B975" s="105"/>
      <c r="C975" s="105"/>
      <c r="D975" s="105"/>
      <c r="E975" s="105"/>
      <c r="F975" s="105"/>
      <c r="G975" s="106"/>
      <c r="H975" s="8"/>
      <c r="I975" s="8"/>
      <c r="L975" s="70"/>
    </row>
    <row r="976" spans="1:12" x14ac:dyDescent="0.3">
      <c r="A976" s="107"/>
      <c r="B976" s="108"/>
      <c r="C976" s="108"/>
      <c r="D976" s="108"/>
      <c r="E976" s="108"/>
      <c r="F976" s="108"/>
      <c r="G976" s="109"/>
      <c r="H976" s="8"/>
      <c r="I976" s="8"/>
      <c r="L976" s="70"/>
    </row>
    <row r="977" spans="1:12" ht="15" thickBot="1" x14ac:dyDescent="0.35">
      <c r="A977" s="110"/>
      <c r="B977" s="111"/>
      <c r="C977" s="111"/>
      <c r="D977" s="111"/>
      <c r="E977" s="111"/>
      <c r="F977" s="111"/>
      <c r="G977" s="112"/>
      <c r="H977" s="9"/>
      <c r="I977" s="9"/>
      <c r="J977" s="6"/>
      <c r="K977" s="6"/>
      <c r="L977" s="70"/>
    </row>
    <row r="978" spans="1:12" ht="15" thickBot="1" x14ac:dyDescent="0.35">
      <c r="A978" s="5"/>
      <c r="B978" s="5"/>
      <c r="C978" s="5"/>
      <c r="D978" s="5"/>
      <c r="E978" s="5"/>
      <c r="F978" s="5"/>
      <c r="G978" s="16"/>
      <c r="H978" s="10"/>
      <c r="I978" s="10"/>
      <c r="L978" s="70"/>
    </row>
    <row r="979" spans="1:12" ht="15" thickBot="1" x14ac:dyDescent="0.35">
      <c r="A979" s="113"/>
      <c r="B979" s="114"/>
      <c r="C979" s="114"/>
      <c r="D979" s="114"/>
      <c r="E979" s="31"/>
      <c r="F979" s="114"/>
      <c r="G979" s="114"/>
      <c r="H979" s="32"/>
      <c r="I979" s="115"/>
      <c r="J979" s="115"/>
      <c r="K979" s="116"/>
      <c r="L979" s="70"/>
    </row>
    <row r="980" spans="1:12" ht="16.2" thickBot="1" x14ac:dyDescent="0.35">
      <c r="A980" s="27"/>
      <c r="B980" s="28"/>
      <c r="C980" s="28"/>
      <c r="D980" s="28"/>
      <c r="E980" s="29"/>
      <c r="F980" s="5"/>
      <c r="G980" s="30"/>
      <c r="H980" s="10"/>
      <c r="I980" s="10"/>
      <c r="J980" s="5"/>
      <c r="K980" s="5"/>
      <c r="L980" s="70"/>
    </row>
    <row r="981" spans="1:12" ht="15" thickBot="1" x14ac:dyDescent="0.35">
      <c r="A981" s="149"/>
      <c r="B981" s="150"/>
      <c r="C981" s="150"/>
      <c r="D981" s="150"/>
      <c r="E981" s="150"/>
      <c r="F981" s="150"/>
      <c r="G981" s="150"/>
      <c r="H981" s="150"/>
      <c r="I981" s="150"/>
      <c r="J981" s="150"/>
      <c r="K981" s="151"/>
      <c r="L981" s="70"/>
    </row>
    <row r="982" spans="1:12" ht="15" thickBot="1" x14ac:dyDescent="0.35">
      <c r="A982" s="149"/>
      <c r="B982" s="150"/>
      <c r="C982" s="150"/>
      <c r="D982" s="150"/>
      <c r="E982" s="150"/>
      <c r="F982" s="150"/>
      <c r="G982" s="150"/>
      <c r="H982" s="150"/>
      <c r="I982" s="150"/>
      <c r="J982" s="150"/>
      <c r="K982" s="151"/>
      <c r="L982" s="70"/>
    </row>
    <row r="983" spans="1:12" x14ac:dyDescent="0.3">
      <c r="A983" s="155" t="s">
        <v>126</v>
      </c>
      <c r="B983" s="157" t="s">
        <v>184</v>
      </c>
      <c r="C983" s="158" t="s">
        <v>185</v>
      </c>
      <c r="D983" s="159"/>
      <c r="E983" s="159"/>
      <c r="F983" s="159"/>
      <c r="G983" s="159"/>
      <c r="H983" s="159"/>
      <c r="I983" s="160"/>
      <c r="J983" s="164" t="s">
        <v>139</v>
      </c>
      <c r="K983" s="165"/>
      <c r="L983" s="69" t="s">
        <v>149</v>
      </c>
    </row>
    <row r="984" spans="1:12" x14ac:dyDescent="0.3">
      <c r="A984" s="156"/>
      <c r="B984" s="134"/>
      <c r="C984" s="161"/>
      <c r="D984" s="162"/>
      <c r="E984" s="162"/>
      <c r="F984" s="162"/>
      <c r="G984" s="162"/>
      <c r="H984" s="162"/>
      <c r="I984" s="163"/>
      <c r="J984" s="166">
        <f>K993+K998</f>
        <v>0</v>
      </c>
      <c r="K984" s="167"/>
      <c r="L984" s="69"/>
    </row>
    <row r="985" spans="1:12" ht="27.6" x14ac:dyDescent="0.3">
      <c r="A985" s="12" t="s">
        <v>119</v>
      </c>
      <c r="B985" s="152" t="s">
        <v>120</v>
      </c>
      <c r="C985" s="152"/>
      <c r="D985" s="152"/>
      <c r="E985" s="152"/>
      <c r="F985" s="152"/>
      <c r="G985" s="17" t="s">
        <v>125</v>
      </c>
      <c r="H985" s="13" t="s">
        <v>124</v>
      </c>
      <c r="I985" s="14" t="s">
        <v>123</v>
      </c>
      <c r="J985" s="14" t="s">
        <v>121</v>
      </c>
      <c r="K985" s="15" t="s">
        <v>122</v>
      </c>
      <c r="L985" s="70"/>
    </row>
    <row r="986" spans="1:12" x14ac:dyDescent="0.3">
      <c r="A986" s="25">
        <v>2931</v>
      </c>
      <c r="B986" s="153" t="str">
        <f>VLOOKUP(A986,'CUSTOS UNITÁRIOS'!$A$2:$C$116,2,FALSE)</f>
        <v>CABO DE AÇO SM 1/4P (6,4MM) 7 FIOS</v>
      </c>
      <c r="C986" s="153"/>
      <c r="D986" s="153"/>
      <c r="E986" s="153"/>
      <c r="F986" s="153"/>
      <c r="G986" s="20">
        <v>0.4</v>
      </c>
      <c r="H986" s="21" t="s">
        <v>131</v>
      </c>
      <c r="I986" s="3">
        <f>VLOOKUP(A986,'CUSTOS UNITÁRIOS'!$A$2:$C$116,3,FALSE)</f>
        <v>0</v>
      </c>
      <c r="J986" s="22">
        <f>I986*G986</f>
        <v>0</v>
      </c>
      <c r="K986" s="22">
        <f>J986*$L$984</f>
        <v>0</v>
      </c>
      <c r="L986" s="70"/>
    </row>
    <row r="987" spans="1:12" x14ac:dyDescent="0.3">
      <c r="A987" s="25">
        <v>227850</v>
      </c>
      <c r="B987" s="153" t="str">
        <f>VLOOKUP(A987,'CUSTOS UNITÁRIOS'!$A$2:$C$116,2,FALSE)</f>
        <v>CONETOR CUNHA CU ITEM 1</v>
      </c>
      <c r="C987" s="153"/>
      <c r="D987" s="153"/>
      <c r="E987" s="153"/>
      <c r="F987" s="153"/>
      <c r="G987" s="20">
        <v>1</v>
      </c>
      <c r="H987" s="21" t="s">
        <v>128</v>
      </c>
      <c r="I987" s="3">
        <f>VLOOKUP(A987,'CUSTOS UNITÁRIOS'!$A$2:$C$116,3,FALSE)</f>
        <v>0</v>
      </c>
      <c r="J987" s="22">
        <f t="shared" ref="J987:J992" si="69">I987*G987</f>
        <v>0</v>
      </c>
      <c r="K987" s="22">
        <f t="shared" ref="K987:K992" si="70">J987*$L$984</f>
        <v>0</v>
      </c>
      <c r="L987" s="70"/>
    </row>
    <row r="988" spans="1:12" x14ac:dyDescent="0.3">
      <c r="A988" s="25">
        <v>227777</v>
      </c>
      <c r="B988" s="153" t="str">
        <f>VLOOKUP(A988,'CUSTOS UNITÁRIOS'!$A$2:$C$116,2,FALSE)</f>
        <v>CONETOR FORMATO H ITEM 2 CAA 27-54MM² / 13-34MM²</v>
      </c>
      <c r="C988" s="153"/>
      <c r="D988" s="153"/>
      <c r="E988" s="153"/>
      <c r="F988" s="153"/>
      <c r="G988" s="20">
        <v>1</v>
      </c>
      <c r="H988" s="21" t="s">
        <v>128</v>
      </c>
      <c r="I988" s="3">
        <f>VLOOKUP(A988,'CUSTOS UNITÁRIOS'!$A$2:$C$116,3,FALSE)</f>
        <v>0</v>
      </c>
      <c r="J988" s="22">
        <f t="shared" si="69"/>
        <v>0</v>
      </c>
      <c r="K988" s="22">
        <f t="shared" si="70"/>
        <v>0</v>
      </c>
      <c r="L988" s="70"/>
    </row>
    <row r="989" spans="1:12" x14ac:dyDescent="0.3">
      <c r="A989" s="25">
        <v>231175</v>
      </c>
      <c r="B989" s="153" t="str">
        <f>VLOOKUP(A989,'CUSTOS UNITÁRIOS'!$A$2:$C$116,2,FALSE)</f>
        <v>CONETOR PARA ATERRAMENTO DE FERRAGENS DE IP</v>
      </c>
      <c r="C989" s="153"/>
      <c r="D989" s="153"/>
      <c r="E989" s="153"/>
      <c r="F989" s="153"/>
      <c r="G989" s="20">
        <v>2</v>
      </c>
      <c r="H989" s="21" t="s">
        <v>128</v>
      </c>
      <c r="I989" s="3">
        <f>VLOOKUP(A989,'CUSTOS UNITÁRIOS'!$A$2:$C$116,3,FALSE)</f>
        <v>0</v>
      </c>
      <c r="J989" s="22">
        <f t="shared" si="69"/>
        <v>0</v>
      </c>
      <c r="K989" s="22">
        <f t="shared" si="70"/>
        <v>0</v>
      </c>
      <c r="L989" s="70"/>
    </row>
    <row r="990" spans="1:12" x14ac:dyDescent="0.3">
      <c r="A990" s="25">
        <v>354899</v>
      </c>
      <c r="B990" s="153" t="str">
        <f>VLOOKUP(A990,'CUSTOS UNITÁRIOS'!$A$2:$C$116,2,FALSE)</f>
        <v>LÂMPADA VAPOR DE SÓDIO 150W AP E-40 TUBULAR</v>
      </c>
      <c r="C990" s="153"/>
      <c r="D990" s="153"/>
      <c r="E990" s="153"/>
      <c r="F990" s="153"/>
      <c r="G990" s="20">
        <v>1</v>
      </c>
      <c r="H990" s="21" t="s">
        <v>128</v>
      </c>
      <c r="I990" s="3">
        <f>VLOOKUP(A990,'CUSTOS UNITÁRIOS'!$A$2:$C$116,3,FALSE)</f>
        <v>0</v>
      </c>
      <c r="J990" s="22">
        <f t="shared" si="69"/>
        <v>0</v>
      </c>
      <c r="K990" s="22">
        <f t="shared" si="70"/>
        <v>0</v>
      </c>
      <c r="L990" s="70"/>
    </row>
    <row r="991" spans="1:12" x14ac:dyDescent="0.3">
      <c r="A991" s="25">
        <v>354900</v>
      </c>
      <c r="B991" s="153" t="str">
        <f>VLOOKUP(A991,'CUSTOS UNITÁRIOS'!$A$2:$C$116,2,FALSE)</f>
        <v>LUMINÁRIA COM EQUIPAMENTO VS 150W POLICARBONATO</v>
      </c>
      <c r="C991" s="153"/>
      <c r="D991" s="153"/>
      <c r="E991" s="153"/>
      <c r="F991" s="153"/>
      <c r="G991" s="20">
        <v>1</v>
      </c>
      <c r="H991" s="21" t="s">
        <v>128</v>
      </c>
      <c r="I991" s="3">
        <f>VLOOKUP(A991,'CUSTOS UNITÁRIOS'!$A$2:$C$116,3,FALSE)</f>
        <v>0</v>
      </c>
      <c r="J991" s="22">
        <f t="shared" si="69"/>
        <v>0</v>
      </c>
      <c r="K991" s="22">
        <f t="shared" si="70"/>
        <v>0</v>
      </c>
      <c r="L991" s="70"/>
    </row>
    <row r="992" spans="1:12" x14ac:dyDescent="0.3">
      <c r="A992" s="25">
        <v>327361</v>
      </c>
      <c r="B992" s="153" t="str">
        <f>VLOOKUP(A992,'CUSTOS UNITÁRIOS'!$A$2:$C$116,2,FALSE)</f>
        <v>RELÉ FOTOELÉTRICO ELETRÔNICO 105-305V</v>
      </c>
      <c r="C992" s="153"/>
      <c r="D992" s="153"/>
      <c r="E992" s="153"/>
      <c r="F992" s="153"/>
      <c r="G992" s="20">
        <v>1</v>
      </c>
      <c r="H992" s="21" t="s">
        <v>128</v>
      </c>
      <c r="I992" s="3">
        <f>VLOOKUP(A992,'CUSTOS UNITÁRIOS'!$A$2:$C$116,3,FALSE)</f>
        <v>0</v>
      </c>
      <c r="J992" s="22">
        <f t="shared" si="69"/>
        <v>0</v>
      </c>
      <c r="K992" s="22">
        <f t="shared" si="70"/>
        <v>0</v>
      </c>
      <c r="L992" s="70"/>
    </row>
    <row r="993" spans="1:12" x14ac:dyDescent="0.3">
      <c r="A993" s="27"/>
      <c r="B993" s="49"/>
      <c r="C993" s="49"/>
      <c r="D993" s="49"/>
      <c r="E993" s="49"/>
      <c r="F993" s="49"/>
      <c r="G993" s="35"/>
      <c r="H993" s="36"/>
      <c r="I993" s="37"/>
      <c r="J993" s="38"/>
      <c r="K993" s="33">
        <f>SUM(K986:K992)</f>
        <v>0</v>
      </c>
      <c r="L993" s="70"/>
    </row>
    <row r="994" spans="1:12" x14ac:dyDescent="0.3">
      <c r="A994" s="27"/>
      <c r="B994" s="49"/>
      <c r="C994" s="49"/>
      <c r="D994" s="49"/>
      <c r="E994" s="49"/>
      <c r="F994" s="49"/>
      <c r="G994" s="35"/>
      <c r="H994" s="36"/>
      <c r="I994" s="37"/>
      <c r="J994" s="38"/>
      <c r="K994" s="38"/>
      <c r="L994" s="70"/>
    </row>
    <row r="995" spans="1:12" x14ac:dyDescent="0.3">
      <c r="A995" s="154" t="s">
        <v>150</v>
      </c>
      <c r="B995" s="154"/>
      <c r="C995" s="154"/>
      <c r="D995" s="154"/>
      <c r="E995" s="154"/>
      <c r="F995" s="154"/>
      <c r="L995" s="70"/>
    </row>
    <row r="996" spans="1:12" x14ac:dyDescent="0.3">
      <c r="A996" s="26" t="s">
        <v>109</v>
      </c>
      <c r="B996" s="148" t="str">
        <f>VLOOKUP(A996,'CUSTOS UNITÁRIOS'!$A$2:$C$116,2,FALSE)</f>
        <v xml:space="preserve">UNIDADE DE SERVIÇO DE CONSTRUÇÃO DE REDES </v>
      </c>
      <c r="C996" s="148"/>
      <c r="D996" s="148"/>
      <c r="E996" s="148"/>
      <c r="F996" s="148"/>
      <c r="G996" s="23">
        <v>0.1</v>
      </c>
      <c r="H996" s="24" t="s">
        <v>128</v>
      </c>
      <c r="I996" s="24">
        <f>VLOOKUP(A996,'CUSTOS UNITÁRIOS'!$A$2:$C$116,3,FALSE)</f>
        <v>0</v>
      </c>
      <c r="J996" s="40">
        <f t="shared" ref="J996:J997" si="71">I996*G996</f>
        <v>0</v>
      </c>
      <c r="K996" s="40">
        <f>J996*1</f>
        <v>0</v>
      </c>
      <c r="L996" s="70"/>
    </row>
    <row r="997" spans="1:12" x14ac:dyDescent="0.3">
      <c r="A997" s="26" t="s">
        <v>111</v>
      </c>
      <c r="B997" s="148" t="str">
        <f>VLOOKUP(A997,'CUSTOS UNITÁRIOS'!$A$2:$C$116,2,FALSE)</f>
        <v xml:space="preserve">UNIDADE DE SERVIÇO DE PROJETO </v>
      </c>
      <c r="C997" s="148"/>
      <c r="D997" s="148"/>
      <c r="E997" s="148"/>
      <c r="F997" s="148"/>
      <c r="G997" s="23">
        <v>0.5</v>
      </c>
      <c r="H997" s="24" t="s">
        <v>128</v>
      </c>
      <c r="I997" s="24">
        <f>VLOOKUP(A997,'CUSTOS UNITÁRIOS'!$A$2:$C$116,3,FALSE)</f>
        <v>0</v>
      </c>
      <c r="J997" s="40">
        <f t="shared" si="71"/>
        <v>0</v>
      </c>
      <c r="K997" s="40">
        <f>J997*1</f>
        <v>0</v>
      </c>
      <c r="L997" s="70"/>
    </row>
    <row r="998" spans="1:12" x14ac:dyDescent="0.3">
      <c r="K998" s="22">
        <f>K996+K997</f>
        <v>0</v>
      </c>
      <c r="L998" s="70"/>
    </row>
    <row r="999" spans="1:12" x14ac:dyDescent="0.3">
      <c r="L999" s="70"/>
    </row>
    <row r="1000" spans="1:12" x14ac:dyDescent="0.3">
      <c r="L1000" s="70"/>
    </row>
    <row r="1001" spans="1:12" x14ac:dyDescent="0.3">
      <c r="L1001" s="70"/>
    </row>
    <row r="1002" spans="1:12" x14ac:dyDescent="0.3">
      <c r="L1002" s="70"/>
    </row>
    <row r="1003" spans="1:12" x14ac:dyDescent="0.3">
      <c r="L1003" s="70"/>
    </row>
    <row r="1004" spans="1:12" x14ac:dyDescent="0.3">
      <c r="L1004" s="70"/>
    </row>
    <row r="1005" spans="1:12" x14ac:dyDescent="0.3">
      <c r="L1005" s="70"/>
    </row>
    <row r="1006" spans="1:12" x14ac:dyDescent="0.3">
      <c r="L1006" s="70"/>
    </row>
    <row r="1007" spans="1:12" x14ac:dyDescent="0.3">
      <c r="L1007" s="70"/>
    </row>
    <row r="1008" spans="1:12" x14ac:dyDescent="0.3">
      <c r="L1008" s="70"/>
    </row>
    <row r="1009" spans="1:12" x14ac:dyDescent="0.3">
      <c r="L1009" s="70"/>
    </row>
    <row r="1010" spans="1:12" x14ac:dyDescent="0.3">
      <c r="L1010" s="70"/>
    </row>
    <row r="1011" spans="1:12" x14ac:dyDescent="0.3">
      <c r="L1011" s="70"/>
    </row>
    <row r="1012" spans="1:12" x14ac:dyDescent="0.3">
      <c r="L1012" s="70"/>
    </row>
    <row r="1013" spans="1:12" ht="15" thickBot="1" x14ac:dyDescent="0.35">
      <c r="L1013" s="70"/>
    </row>
    <row r="1014" spans="1:12" ht="15" customHeight="1" x14ac:dyDescent="0.3">
      <c r="A1014" s="121" t="s">
        <v>344</v>
      </c>
      <c r="B1014" s="105"/>
      <c r="C1014" s="105"/>
      <c r="D1014" s="105"/>
      <c r="E1014" s="105"/>
      <c r="F1014" s="105"/>
      <c r="G1014" s="106"/>
      <c r="H1014" s="8"/>
      <c r="I1014" s="8"/>
      <c r="L1014" s="70"/>
    </row>
    <row r="1015" spans="1:12" x14ac:dyDescent="0.3">
      <c r="A1015" s="107"/>
      <c r="B1015" s="108"/>
      <c r="C1015" s="108"/>
      <c r="D1015" s="108"/>
      <c r="E1015" s="108"/>
      <c r="F1015" s="108"/>
      <c r="G1015" s="109"/>
      <c r="H1015" s="8"/>
      <c r="I1015" s="8"/>
      <c r="L1015" s="70"/>
    </row>
    <row r="1016" spans="1:12" ht="15" thickBot="1" x14ac:dyDescent="0.35">
      <c r="A1016" s="110"/>
      <c r="B1016" s="111"/>
      <c r="C1016" s="111"/>
      <c r="D1016" s="111"/>
      <c r="E1016" s="111"/>
      <c r="F1016" s="111"/>
      <c r="G1016" s="112"/>
      <c r="H1016" s="9"/>
      <c r="I1016" s="9"/>
      <c r="J1016" s="6"/>
      <c r="K1016" s="6"/>
      <c r="L1016" s="70"/>
    </row>
    <row r="1017" spans="1:12" ht="15" thickBot="1" x14ac:dyDescent="0.35">
      <c r="A1017" s="5"/>
      <c r="B1017" s="5"/>
      <c r="C1017" s="5"/>
      <c r="D1017" s="5"/>
      <c r="E1017" s="5"/>
      <c r="F1017" s="5"/>
      <c r="G1017" s="16"/>
      <c r="H1017" s="10"/>
      <c r="I1017" s="10"/>
      <c r="L1017" s="70"/>
    </row>
    <row r="1018" spans="1:12" ht="15" thickBot="1" x14ac:dyDescent="0.35">
      <c r="A1018" s="113"/>
      <c r="B1018" s="114"/>
      <c r="C1018" s="114"/>
      <c r="D1018" s="114"/>
      <c r="E1018" s="31"/>
      <c r="F1018" s="114"/>
      <c r="G1018" s="114"/>
      <c r="H1018" s="32"/>
      <c r="I1018" s="115"/>
      <c r="J1018" s="115"/>
      <c r="K1018" s="116"/>
      <c r="L1018" s="70"/>
    </row>
    <row r="1019" spans="1:12" ht="16.2" thickBot="1" x14ac:dyDescent="0.35">
      <c r="A1019" s="27"/>
      <c r="B1019" s="28"/>
      <c r="C1019" s="28"/>
      <c r="D1019" s="28"/>
      <c r="E1019" s="29"/>
      <c r="F1019" s="5"/>
      <c r="G1019" s="30"/>
      <c r="H1019" s="10"/>
      <c r="I1019" s="10"/>
      <c r="J1019" s="5"/>
      <c r="K1019" s="5"/>
      <c r="L1019" s="70"/>
    </row>
    <row r="1020" spans="1:12" ht="15" thickBot="1" x14ac:dyDescent="0.35">
      <c r="A1020" s="149"/>
      <c r="B1020" s="150"/>
      <c r="C1020" s="150"/>
      <c r="D1020" s="150"/>
      <c r="E1020" s="150"/>
      <c r="F1020" s="150"/>
      <c r="G1020" s="150"/>
      <c r="H1020" s="150"/>
      <c r="I1020" s="150"/>
      <c r="J1020" s="150"/>
      <c r="K1020" s="151"/>
      <c r="L1020" s="70"/>
    </row>
    <row r="1021" spans="1:12" ht="15" thickBot="1" x14ac:dyDescent="0.35">
      <c r="A1021" s="149"/>
      <c r="B1021" s="150"/>
      <c r="C1021" s="150"/>
      <c r="D1021" s="150"/>
      <c r="E1021" s="150"/>
      <c r="F1021" s="150"/>
      <c r="G1021" s="150"/>
      <c r="H1021" s="150"/>
      <c r="I1021" s="150"/>
      <c r="J1021" s="150"/>
      <c r="K1021" s="151"/>
      <c r="L1021" s="70"/>
    </row>
    <row r="1022" spans="1:12" x14ac:dyDescent="0.3">
      <c r="A1022" s="155" t="s">
        <v>126</v>
      </c>
      <c r="B1022" s="157" t="s">
        <v>186</v>
      </c>
      <c r="C1022" s="158" t="s">
        <v>187</v>
      </c>
      <c r="D1022" s="159"/>
      <c r="E1022" s="159"/>
      <c r="F1022" s="159"/>
      <c r="G1022" s="159"/>
      <c r="H1022" s="159"/>
      <c r="I1022" s="160"/>
      <c r="J1022" s="164" t="s">
        <v>139</v>
      </c>
      <c r="K1022" s="165"/>
      <c r="L1022" s="69" t="s">
        <v>149</v>
      </c>
    </row>
    <row r="1023" spans="1:12" x14ac:dyDescent="0.3">
      <c r="A1023" s="156"/>
      <c r="B1023" s="134"/>
      <c r="C1023" s="161"/>
      <c r="D1023" s="162"/>
      <c r="E1023" s="162"/>
      <c r="F1023" s="162"/>
      <c r="G1023" s="162"/>
      <c r="H1023" s="162"/>
      <c r="I1023" s="163"/>
      <c r="J1023" s="166">
        <f>K1032+K1037</f>
        <v>0</v>
      </c>
      <c r="K1023" s="167"/>
      <c r="L1023" s="69"/>
    </row>
    <row r="1024" spans="1:12" ht="27.6" x14ac:dyDescent="0.3">
      <c r="A1024" s="12" t="s">
        <v>119</v>
      </c>
      <c r="B1024" s="152" t="s">
        <v>120</v>
      </c>
      <c r="C1024" s="152"/>
      <c r="D1024" s="152"/>
      <c r="E1024" s="152"/>
      <c r="F1024" s="152"/>
      <c r="G1024" s="17" t="s">
        <v>125</v>
      </c>
      <c r="H1024" s="13" t="s">
        <v>124</v>
      </c>
      <c r="I1024" s="14" t="s">
        <v>123</v>
      </c>
      <c r="J1024" s="14" t="s">
        <v>121</v>
      </c>
      <c r="K1024" s="15" t="s">
        <v>122</v>
      </c>
      <c r="L1024" s="70"/>
    </row>
    <row r="1025" spans="1:12" x14ac:dyDescent="0.3">
      <c r="A1025" s="25">
        <v>2931</v>
      </c>
      <c r="B1025" s="153" t="str">
        <f>VLOOKUP(A1025,'CUSTOS UNITÁRIOS'!$A$2:$C$116,2,FALSE)</f>
        <v>CABO DE AÇO SM 1/4P (6,4MM) 7 FIOS</v>
      </c>
      <c r="C1025" s="153"/>
      <c r="D1025" s="153"/>
      <c r="E1025" s="153"/>
      <c r="F1025" s="153"/>
      <c r="G1025" s="20">
        <v>0.4</v>
      </c>
      <c r="H1025" s="21" t="s">
        <v>131</v>
      </c>
      <c r="I1025" s="3">
        <f>VLOOKUP(A1025,'CUSTOS UNITÁRIOS'!$A$2:$C$116,3,FALSE)</f>
        <v>0</v>
      </c>
      <c r="J1025" s="22">
        <f>I1025*G1025</f>
        <v>0</v>
      </c>
      <c r="K1025" s="22">
        <f>J1025*$L$1023</f>
        <v>0</v>
      </c>
      <c r="L1025" s="70"/>
    </row>
    <row r="1026" spans="1:12" x14ac:dyDescent="0.3">
      <c r="A1026" s="25">
        <v>227850</v>
      </c>
      <c r="B1026" s="153" t="str">
        <f>VLOOKUP(A1026,'CUSTOS UNITÁRIOS'!$A$2:$C$116,2,FALSE)</f>
        <v>CONETOR CUNHA CU ITEM 1</v>
      </c>
      <c r="C1026" s="153"/>
      <c r="D1026" s="153"/>
      <c r="E1026" s="153"/>
      <c r="F1026" s="153"/>
      <c r="G1026" s="20">
        <v>1</v>
      </c>
      <c r="H1026" s="21" t="s">
        <v>128</v>
      </c>
      <c r="I1026" s="3">
        <f>VLOOKUP(A1026,'CUSTOS UNITÁRIOS'!$A$2:$C$116,3,FALSE)</f>
        <v>0</v>
      </c>
      <c r="J1026" s="22">
        <f t="shared" ref="J1026:J1031" si="72">I1026*G1026</f>
        <v>0</v>
      </c>
      <c r="K1026" s="22">
        <f t="shared" ref="K1026:K1031" si="73">J1026*$L$1023</f>
        <v>0</v>
      </c>
      <c r="L1026" s="70"/>
    </row>
    <row r="1027" spans="1:12" x14ac:dyDescent="0.3">
      <c r="A1027" s="25">
        <v>227777</v>
      </c>
      <c r="B1027" s="153" t="str">
        <f>VLOOKUP(A1027,'CUSTOS UNITÁRIOS'!$A$2:$C$116,2,FALSE)</f>
        <v>CONETOR FORMATO H ITEM 2 CAA 27-54MM² / 13-34MM²</v>
      </c>
      <c r="C1027" s="153"/>
      <c r="D1027" s="153"/>
      <c r="E1027" s="153"/>
      <c r="F1027" s="153"/>
      <c r="G1027" s="20">
        <v>1</v>
      </c>
      <c r="H1027" s="21" t="s">
        <v>128</v>
      </c>
      <c r="I1027" s="3">
        <f>VLOOKUP(A1027,'CUSTOS UNITÁRIOS'!$A$2:$C$116,3,FALSE)</f>
        <v>0</v>
      </c>
      <c r="J1027" s="22">
        <f t="shared" si="72"/>
        <v>0</v>
      </c>
      <c r="K1027" s="22">
        <f t="shared" si="73"/>
        <v>0</v>
      </c>
      <c r="L1027" s="70"/>
    </row>
    <row r="1028" spans="1:12" x14ac:dyDescent="0.3">
      <c r="A1028" s="25">
        <v>231175</v>
      </c>
      <c r="B1028" s="153" t="str">
        <f>VLOOKUP(A1028,'CUSTOS UNITÁRIOS'!$A$2:$C$116,2,FALSE)</f>
        <v>CONETOR PARA ATERRAMENTO DE FERRAGENS DE IP</v>
      </c>
      <c r="C1028" s="153"/>
      <c r="D1028" s="153"/>
      <c r="E1028" s="153"/>
      <c r="F1028" s="153"/>
      <c r="G1028" s="20">
        <v>2</v>
      </c>
      <c r="H1028" s="21" t="s">
        <v>128</v>
      </c>
      <c r="I1028" s="3">
        <f>VLOOKUP(A1028,'CUSTOS UNITÁRIOS'!$A$2:$C$116,3,FALSE)</f>
        <v>0</v>
      </c>
      <c r="J1028" s="22">
        <f t="shared" si="72"/>
        <v>0</v>
      </c>
      <c r="K1028" s="22">
        <f t="shared" si="73"/>
        <v>0</v>
      </c>
      <c r="L1028" s="70"/>
    </row>
    <row r="1029" spans="1:12" x14ac:dyDescent="0.3">
      <c r="A1029" s="25">
        <v>256537</v>
      </c>
      <c r="B1029" s="153" t="str">
        <f>VLOOKUP(A1029,'CUSTOS UNITÁRIOS'!$A$2:$C$116,2,FALSE)</f>
        <v>LÂMPADA VAPOR DE SÓDIO 250W AP E-40 TUBULAR</v>
      </c>
      <c r="C1029" s="153"/>
      <c r="D1029" s="153"/>
      <c r="E1029" s="153"/>
      <c r="F1029" s="153"/>
      <c r="G1029" s="20">
        <v>1</v>
      </c>
      <c r="H1029" s="21" t="s">
        <v>128</v>
      </c>
      <c r="I1029" s="3">
        <f>VLOOKUP(A1029,'CUSTOS UNITÁRIOS'!$A$2:$C$116,3,FALSE)</f>
        <v>0</v>
      </c>
      <c r="J1029" s="22">
        <f t="shared" si="72"/>
        <v>0</v>
      </c>
      <c r="K1029" s="22">
        <f t="shared" si="73"/>
        <v>0</v>
      </c>
      <c r="L1029" s="70"/>
    </row>
    <row r="1030" spans="1:12" x14ac:dyDescent="0.3">
      <c r="A1030" s="25">
        <v>349118</v>
      </c>
      <c r="B1030" s="153" t="str">
        <f>VLOOKUP(A1030,'CUSTOS UNITÁRIOS'!$A$2:$C$116,2,FALSE)</f>
        <v>LUMINÁRIA COM EQUIPAMENTO VS 250W POLICARBONATO</v>
      </c>
      <c r="C1030" s="153"/>
      <c r="D1030" s="153"/>
      <c r="E1030" s="153"/>
      <c r="F1030" s="153"/>
      <c r="G1030" s="20">
        <v>1</v>
      </c>
      <c r="H1030" s="21" t="s">
        <v>128</v>
      </c>
      <c r="I1030" s="3">
        <f>VLOOKUP(A1030,'CUSTOS UNITÁRIOS'!$A$2:$C$116,3,FALSE)</f>
        <v>0</v>
      </c>
      <c r="J1030" s="22">
        <f t="shared" si="72"/>
        <v>0</v>
      </c>
      <c r="K1030" s="22">
        <f t="shared" si="73"/>
        <v>0</v>
      </c>
      <c r="L1030" s="70"/>
    </row>
    <row r="1031" spans="1:12" x14ac:dyDescent="0.3">
      <c r="A1031" s="25">
        <v>327361</v>
      </c>
      <c r="B1031" s="153" t="str">
        <f>VLOOKUP(A1031,'CUSTOS UNITÁRIOS'!$A$2:$C$116,2,FALSE)</f>
        <v>RELÉ FOTOELÉTRICO ELETRÔNICO 105-305V</v>
      </c>
      <c r="C1031" s="153"/>
      <c r="D1031" s="153"/>
      <c r="E1031" s="153"/>
      <c r="F1031" s="153"/>
      <c r="G1031" s="20">
        <v>1</v>
      </c>
      <c r="H1031" s="21" t="s">
        <v>128</v>
      </c>
      <c r="I1031" s="3">
        <f>VLOOKUP(A1031,'CUSTOS UNITÁRIOS'!$A$2:$C$116,3,FALSE)</f>
        <v>0</v>
      </c>
      <c r="J1031" s="22">
        <f t="shared" si="72"/>
        <v>0</v>
      </c>
      <c r="K1031" s="22">
        <f t="shared" si="73"/>
        <v>0</v>
      </c>
      <c r="L1031" s="70"/>
    </row>
    <row r="1032" spans="1:12" x14ac:dyDescent="0.3">
      <c r="A1032" s="27"/>
      <c r="B1032" s="49"/>
      <c r="C1032" s="49"/>
      <c r="D1032" s="49"/>
      <c r="E1032" s="49"/>
      <c r="F1032" s="49"/>
      <c r="G1032" s="35"/>
      <c r="H1032" s="36"/>
      <c r="I1032" s="37"/>
      <c r="J1032" s="38"/>
      <c r="K1032" s="33">
        <f>SUM(K1025:K1031)</f>
        <v>0</v>
      </c>
      <c r="L1032" s="70"/>
    </row>
    <row r="1033" spans="1:12" x14ac:dyDescent="0.3">
      <c r="A1033" s="27"/>
      <c r="B1033" s="49"/>
      <c r="C1033" s="49"/>
      <c r="D1033" s="49"/>
      <c r="E1033" s="49"/>
      <c r="F1033" s="49"/>
      <c r="G1033" s="35"/>
      <c r="H1033" s="36"/>
      <c r="I1033" s="37"/>
      <c r="J1033" s="38"/>
      <c r="K1033" s="38"/>
      <c r="L1033" s="70"/>
    </row>
    <row r="1034" spans="1:12" x14ac:dyDescent="0.3">
      <c r="A1034" s="154" t="s">
        <v>150</v>
      </c>
      <c r="B1034" s="154"/>
      <c r="C1034" s="154"/>
      <c r="D1034" s="154"/>
      <c r="E1034" s="154"/>
      <c r="F1034" s="154"/>
      <c r="L1034" s="70"/>
    </row>
    <row r="1035" spans="1:12" x14ac:dyDescent="0.3">
      <c r="A1035" s="26" t="s">
        <v>109</v>
      </c>
      <c r="B1035" s="148" t="str">
        <f>VLOOKUP(A1035,'CUSTOS UNITÁRIOS'!$A$2:$C$116,2,FALSE)</f>
        <v xml:space="preserve">UNIDADE DE SERVIÇO DE CONSTRUÇÃO DE REDES </v>
      </c>
      <c r="C1035" s="148"/>
      <c r="D1035" s="148"/>
      <c r="E1035" s="148"/>
      <c r="F1035" s="148"/>
      <c r="G1035" s="23">
        <v>0.1</v>
      </c>
      <c r="H1035" s="24" t="s">
        <v>128</v>
      </c>
      <c r="I1035" s="24">
        <f>VLOOKUP(A1035,'CUSTOS UNITÁRIOS'!$A$2:$C$116,3,FALSE)</f>
        <v>0</v>
      </c>
      <c r="J1035" s="40">
        <f t="shared" ref="J1035:J1036" si="74">I1035*G1035</f>
        <v>0</v>
      </c>
      <c r="K1035" s="40">
        <f>J1035*1</f>
        <v>0</v>
      </c>
      <c r="L1035" s="70"/>
    </row>
    <row r="1036" spans="1:12" x14ac:dyDescent="0.3">
      <c r="A1036" s="26" t="s">
        <v>111</v>
      </c>
      <c r="B1036" s="148" t="str">
        <f>VLOOKUP(A1036,'CUSTOS UNITÁRIOS'!$A$2:$C$116,2,FALSE)</f>
        <v xml:space="preserve">UNIDADE DE SERVIÇO DE PROJETO </v>
      </c>
      <c r="C1036" s="148"/>
      <c r="D1036" s="148"/>
      <c r="E1036" s="148"/>
      <c r="F1036" s="148"/>
      <c r="G1036" s="23">
        <v>0.5</v>
      </c>
      <c r="H1036" s="24" t="s">
        <v>128</v>
      </c>
      <c r="I1036" s="24">
        <f>VLOOKUP(A1036,'CUSTOS UNITÁRIOS'!$A$2:$C$116,3,FALSE)</f>
        <v>0</v>
      </c>
      <c r="J1036" s="40">
        <f t="shared" si="74"/>
        <v>0</v>
      </c>
      <c r="K1036" s="40">
        <f>J1036*1</f>
        <v>0</v>
      </c>
      <c r="L1036" s="70"/>
    </row>
    <row r="1037" spans="1:12" x14ac:dyDescent="0.3">
      <c r="K1037" s="22">
        <f>K1035+K1036</f>
        <v>0</v>
      </c>
      <c r="L1037" s="70"/>
    </row>
    <row r="1038" spans="1:12" x14ac:dyDescent="0.3">
      <c r="L1038" s="70"/>
    </row>
    <row r="1039" spans="1:12" x14ac:dyDescent="0.3">
      <c r="L1039" s="70"/>
    </row>
    <row r="1040" spans="1:12" x14ac:dyDescent="0.3">
      <c r="L1040" s="70"/>
    </row>
    <row r="1041" spans="1:12" x14ac:dyDescent="0.3">
      <c r="L1041" s="70"/>
    </row>
    <row r="1042" spans="1:12" x14ac:dyDescent="0.3">
      <c r="L1042" s="70"/>
    </row>
    <row r="1043" spans="1:12" x14ac:dyDescent="0.3">
      <c r="L1043" s="70"/>
    </row>
    <row r="1044" spans="1:12" x14ac:dyDescent="0.3">
      <c r="L1044" s="70"/>
    </row>
    <row r="1045" spans="1:12" x14ac:dyDescent="0.3">
      <c r="L1045" s="70"/>
    </row>
    <row r="1046" spans="1:12" x14ac:dyDescent="0.3">
      <c r="L1046" s="70"/>
    </row>
    <row r="1047" spans="1:12" x14ac:dyDescent="0.3">
      <c r="L1047" s="70"/>
    </row>
    <row r="1048" spans="1:12" x14ac:dyDescent="0.3">
      <c r="L1048" s="70"/>
    </row>
    <row r="1049" spans="1:12" x14ac:dyDescent="0.3">
      <c r="L1049" s="70"/>
    </row>
    <row r="1050" spans="1:12" x14ac:dyDescent="0.3">
      <c r="L1050" s="70"/>
    </row>
    <row r="1051" spans="1:12" x14ac:dyDescent="0.3">
      <c r="L1051" s="70"/>
    </row>
    <row r="1052" spans="1:12" ht="15" thickBot="1" x14ac:dyDescent="0.35">
      <c r="L1052" s="70"/>
    </row>
    <row r="1053" spans="1:12" ht="15" customHeight="1" x14ac:dyDescent="0.3">
      <c r="A1053" s="121" t="s">
        <v>344</v>
      </c>
      <c r="B1053" s="105"/>
      <c r="C1053" s="105"/>
      <c r="D1053" s="105"/>
      <c r="E1053" s="105"/>
      <c r="F1053" s="105"/>
      <c r="G1053" s="106"/>
      <c r="H1053" s="8"/>
      <c r="I1053" s="8"/>
      <c r="L1053" s="70"/>
    </row>
    <row r="1054" spans="1:12" x14ac:dyDescent="0.3">
      <c r="A1054" s="107"/>
      <c r="B1054" s="108"/>
      <c r="C1054" s="108"/>
      <c r="D1054" s="108"/>
      <c r="E1054" s="108"/>
      <c r="F1054" s="108"/>
      <c r="G1054" s="109"/>
      <c r="H1054" s="8"/>
      <c r="I1054" s="8"/>
      <c r="L1054" s="70"/>
    </row>
    <row r="1055" spans="1:12" ht="15" thickBot="1" x14ac:dyDescent="0.35">
      <c r="A1055" s="110"/>
      <c r="B1055" s="111"/>
      <c r="C1055" s="111"/>
      <c r="D1055" s="111"/>
      <c r="E1055" s="111"/>
      <c r="F1055" s="111"/>
      <c r="G1055" s="112"/>
      <c r="H1055" s="9"/>
      <c r="I1055" s="9"/>
      <c r="J1055" s="6"/>
      <c r="K1055" s="6"/>
      <c r="L1055" s="70"/>
    </row>
    <row r="1056" spans="1:12" ht="15" thickBot="1" x14ac:dyDescent="0.35">
      <c r="A1056" s="5"/>
      <c r="B1056" s="5"/>
      <c r="C1056" s="5"/>
      <c r="D1056" s="5"/>
      <c r="E1056" s="5"/>
      <c r="F1056" s="5"/>
      <c r="G1056" s="16"/>
      <c r="H1056" s="10"/>
      <c r="I1056" s="10"/>
      <c r="L1056" s="70"/>
    </row>
    <row r="1057" spans="1:12" ht="15" thickBot="1" x14ac:dyDescent="0.35">
      <c r="A1057" s="113"/>
      <c r="B1057" s="114"/>
      <c r="C1057" s="114"/>
      <c r="D1057" s="114"/>
      <c r="E1057" s="31"/>
      <c r="F1057" s="114"/>
      <c r="G1057" s="114"/>
      <c r="H1057" s="32"/>
      <c r="I1057" s="115"/>
      <c r="J1057" s="115"/>
      <c r="K1057" s="116"/>
      <c r="L1057" s="70"/>
    </row>
    <row r="1058" spans="1:12" ht="16.2" thickBot="1" x14ac:dyDescent="0.35">
      <c r="A1058" s="27"/>
      <c r="B1058" s="28"/>
      <c r="C1058" s="28"/>
      <c r="D1058" s="28"/>
      <c r="E1058" s="29"/>
      <c r="F1058" s="5"/>
      <c r="G1058" s="30"/>
      <c r="H1058" s="10"/>
      <c r="I1058" s="10"/>
      <c r="J1058" s="5"/>
      <c r="K1058" s="5"/>
      <c r="L1058" s="70"/>
    </row>
    <row r="1059" spans="1:12" ht="15" thickBot="1" x14ac:dyDescent="0.35">
      <c r="A1059" s="149"/>
      <c r="B1059" s="150"/>
      <c r="C1059" s="150"/>
      <c r="D1059" s="150"/>
      <c r="E1059" s="150"/>
      <c r="F1059" s="150"/>
      <c r="G1059" s="150"/>
      <c r="H1059" s="150"/>
      <c r="I1059" s="150"/>
      <c r="J1059" s="150"/>
      <c r="K1059" s="151"/>
      <c r="L1059" s="70"/>
    </row>
    <row r="1060" spans="1:12" ht="15" thickBot="1" x14ac:dyDescent="0.35">
      <c r="A1060" s="149"/>
      <c r="B1060" s="150"/>
      <c r="C1060" s="150"/>
      <c r="D1060" s="150"/>
      <c r="E1060" s="150"/>
      <c r="F1060" s="150"/>
      <c r="G1060" s="150"/>
      <c r="H1060" s="150"/>
      <c r="I1060" s="150"/>
      <c r="J1060" s="150"/>
      <c r="K1060" s="151"/>
      <c r="L1060" s="70"/>
    </row>
    <row r="1061" spans="1:12" ht="15" customHeight="1" x14ac:dyDescent="0.3">
      <c r="A1061" s="155" t="s">
        <v>126</v>
      </c>
      <c r="B1061" s="157" t="s">
        <v>339</v>
      </c>
      <c r="C1061" s="158" t="s">
        <v>189</v>
      </c>
      <c r="D1061" s="159"/>
      <c r="E1061" s="159"/>
      <c r="F1061" s="159"/>
      <c r="G1061" s="159"/>
      <c r="H1061" s="159"/>
      <c r="I1061" s="160"/>
      <c r="J1061" s="164" t="s">
        <v>139</v>
      </c>
      <c r="K1061" s="165"/>
      <c r="L1061" s="69" t="s">
        <v>149</v>
      </c>
    </row>
    <row r="1062" spans="1:12" x14ac:dyDescent="0.3">
      <c r="A1062" s="156"/>
      <c r="B1062" s="134"/>
      <c r="C1062" s="161"/>
      <c r="D1062" s="162"/>
      <c r="E1062" s="162"/>
      <c r="F1062" s="162"/>
      <c r="G1062" s="162"/>
      <c r="H1062" s="162"/>
      <c r="I1062" s="163"/>
      <c r="J1062" s="166">
        <f>K1077+K1082</f>
        <v>0</v>
      </c>
      <c r="K1062" s="167"/>
      <c r="L1062" s="69"/>
    </row>
    <row r="1063" spans="1:12" ht="27.6" x14ac:dyDescent="0.3">
      <c r="A1063" s="12" t="s">
        <v>119</v>
      </c>
      <c r="B1063" s="152" t="s">
        <v>120</v>
      </c>
      <c r="C1063" s="152"/>
      <c r="D1063" s="152"/>
      <c r="E1063" s="152"/>
      <c r="F1063" s="152"/>
      <c r="G1063" s="17" t="s">
        <v>125</v>
      </c>
      <c r="H1063" s="13" t="s">
        <v>124</v>
      </c>
      <c r="I1063" s="14" t="s">
        <v>123</v>
      </c>
      <c r="J1063" s="14" t="s">
        <v>121</v>
      </c>
      <c r="K1063" s="15" t="s">
        <v>122</v>
      </c>
      <c r="L1063" s="70"/>
    </row>
    <row r="1064" spans="1:12" x14ac:dyDescent="0.3">
      <c r="A1064" s="25">
        <v>230102</v>
      </c>
      <c r="B1064" s="153" t="str">
        <f>VLOOKUP(A1064,'CUSTOS UNITÁRIOS'!$A$2:$C$116,2,FALSE)</f>
        <v>ALÇA PARA ESTRIBO ABERTA</v>
      </c>
      <c r="C1064" s="153"/>
      <c r="D1064" s="153"/>
      <c r="E1064" s="153"/>
      <c r="F1064" s="153"/>
      <c r="G1064" s="20">
        <v>1</v>
      </c>
      <c r="H1064" s="21" t="s">
        <v>128</v>
      </c>
      <c r="I1064" s="3">
        <f>VLOOKUP(A1064,'CUSTOS UNITÁRIOS'!$A$2:$C$116,3,FALSE)</f>
        <v>0</v>
      </c>
      <c r="J1064" s="22">
        <f>I1064*G1064</f>
        <v>0</v>
      </c>
      <c r="K1064" s="22">
        <f>J1064*$L$1062</f>
        <v>0</v>
      </c>
      <c r="L1064" s="70"/>
    </row>
    <row r="1065" spans="1:12" x14ac:dyDescent="0.3">
      <c r="A1065" s="25">
        <v>258921</v>
      </c>
      <c r="B1065" s="153" t="str">
        <f>VLOOKUP(A1065,'CUSTOS UNITÁRIOS'!$A$2:$C$116,2,FALSE)</f>
        <v>BRAÇO PARA IP TIPO MÉDIO</v>
      </c>
      <c r="C1065" s="153"/>
      <c r="D1065" s="153"/>
      <c r="E1065" s="153"/>
      <c r="F1065" s="153"/>
      <c r="G1065" s="20">
        <v>1</v>
      </c>
      <c r="H1065" s="21" t="s">
        <v>128</v>
      </c>
      <c r="I1065" s="3">
        <f>VLOOKUP(A1065,'CUSTOS UNITÁRIOS'!$A$2:$C$116,3,FALSE)</f>
        <v>0</v>
      </c>
      <c r="J1065" s="22">
        <f t="shared" ref="J1065:J1076" si="75">I1065*G1065</f>
        <v>0</v>
      </c>
      <c r="K1065" s="22">
        <f t="shared" ref="K1065:K1076" si="76">J1065*$L$1062</f>
        <v>0</v>
      </c>
      <c r="L1065" s="70"/>
    </row>
    <row r="1066" spans="1:12" x14ac:dyDescent="0.3">
      <c r="A1066" s="25">
        <v>225615</v>
      </c>
      <c r="B1066" s="153" t="str">
        <f>VLOOKUP(A1066,'CUSTOS UNITÁRIOS'!$A$2:$C$116,2,FALSE)</f>
        <v>CABO CU 1X 1,5MM² 1KV XLPE</v>
      </c>
      <c r="C1066" s="153"/>
      <c r="D1066" s="153"/>
      <c r="E1066" s="153"/>
      <c r="F1066" s="153"/>
      <c r="G1066" s="20">
        <v>13</v>
      </c>
      <c r="H1066" s="21" t="s">
        <v>130</v>
      </c>
      <c r="I1066" s="3">
        <f>VLOOKUP(A1066,'CUSTOS UNITÁRIOS'!$A$2:$C$116,3,FALSE)</f>
        <v>0</v>
      </c>
      <c r="J1066" s="22">
        <f t="shared" si="75"/>
        <v>0</v>
      </c>
      <c r="K1066" s="22">
        <f t="shared" si="76"/>
        <v>0</v>
      </c>
      <c r="L1066" s="70"/>
    </row>
    <row r="1067" spans="1:12" x14ac:dyDescent="0.3">
      <c r="A1067" s="25">
        <v>2931</v>
      </c>
      <c r="B1067" s="153" t="str">
        <f>VLOOKUP(A1067,'CUSTOS UNITÁRIOS'!$A$2:$C$116,2,FALSE)</f>
        <v>CABO DE AÇO SM 1/4P (6,4MM) 7 FIOS</v>
      </c>
      <c r="C1067" s="153"/>
      <c r="D1067" s="153"/>
      <c r="E1067" s="153"/>
      <c r="F1067" s="153"/>
      <c r="G1067" s="20">
        <v>0.4</v>
      </c>
      <c r="H1067" s="21" t="s">
        <v>131</v>
      </c>
      <c r="I1067" s="3">
        <f>VLOOKUP(A1067,'CUSTOS UNITÁRIOS'!$A$2:$C$116,3,FALSE)</f>
        <v>0</v>
      </c>
      <c r="J1067" s="22">
        <f t="shared" si="75"/>
        <v>0</v>
      </c>
      <c r="K1067" s="22">
        <f t="shared" si="76"/>
        <v>0</v>
      </c>
      <c r="L1067" s="70"/>
    </row>
    <row r="1068" spans="1:12" x14ac:dyDescent="0.3">
      <c r="A1068" s="25">
        <v>236893</v>
      </c>
      <c r="B1068" s="153" t="str">
        <f>VLOOKUP(A1068,'CUSTOS UNITÁRIOS'!$A$2:$C$116,2,FALSE)</f>
        <v>CINTA DE AÇO D 230MM</v>
      </c>
      <c r="C1068" s="153"/>
      <c r="D1068" s="153"/>
      <c r="E1068" s="153"/>
      <c r="F1068" s="153"/>
      <c r="G1068" s="20">
        <v>2</v>
      </c>
      <c r="H1068" s="21" t="s">
        <v>128</v>
      </c>
      <c r="I1068" s="3">
        <f>VLOOKUP(A1068,'CUSTOS UNITÁRIOS'!$A$2:$C$116,3,FALSE)</f>
        <v>0</v>
      </c>
      <c r="J1068" s="22">
        <f t="shared" si="75"/>
        <v>0</v>
      </c>
      <c r="K1068" s="22">
        <f t="shared" si="76"/>
        <v>0</v>
      </c>
      <c r="L1068" s="70"/>
    </row>
    <row r="1069" spans="1:12" x14ac:dyDescent="0.3">
      <c r="A1069" s="25">
        <v>227850</v>
      </c>
      <c r="B1069" s="153" t="str">
        <f>VLOOKUP(A1069,'CUSTOS UNITÁRIOS'!$A$2:$C$116,2,FALSE)</f>
        <v>CONETOR CUNHA CU ITEM 1</v>
      </c>
      <c r="C1069" s="153"/>
      <c r="D1069" s="153"/>
      <c r="E1069" s="153"/>
      <c r="F1069" s="153"/>
      <c r="G1069" s="20">
        <v>1</v>
      </c>
      <c r="H1069" s="21" t="s">
        <v>128</v>
      </c>
      <c r="I1069" s="3">
        <f>VLOOKUP(A1069,'CUSTOS UNITÁRIOS'!$A$2:$C$116,3,FALSE)</f>
        <v>0</v>
      </c>
      <c r="J1069" s="22">
        <f t="shared" si="75"/>
        <v>0</v>
      </c>
      <c r="K1069" s="22">
        <f t="shared" si="76"/>
        <v>0</v>
      </c>
      <c r="L1069" s="70"/>
    </row>
    <row r="1070" spans="1:12" x14ac:dyDescent="0.3">
      <c r="A1070" s="25">
        <v>379679</v>
      </c>
      <c r="B1070" s="153" t="str">
        <f>VLOOKUP(A1070,'CUSTOS UNITÁRIOS'!$A$2:$C$116,2,FALSE)</f>
        <v>CONETOR DE PERFURAÇÃO 35-120MM²/1,5MM²</v>
      </c>
      <c r="C1070" s="153"/>
      <c r="D1070" s="153"/>
      <c r="E1070" s="153"/>
      <c r="F1070" s="153"/>
      <c r="G1070" s="20">
        <v>2</v>
      </c>
      <c r="H1070" s="21" t="s">
        <v>128</v>
      </c>
      <c r="I1070" s="3">
        <f>VLOOKUP(A1070,'CUSTOS UNITÁRIOS'!$A$2:$C$116,3,FALSE)</f>
        <v>0</v>
      </c>
      <c r="J1070" s="22">
        <f t="shared" si="75"/>
        <v>0</v>
      </c>
      <c r="K1070" s="22">
        <f t="shared" si="76"/>
        <v>0</v>
      </c>
      <c r="L1070" s="70"/>
    </row>
    <row r="1071" spans="1:12" x14ac:dyDescent="0.3">
      <c r="A1071" s="25">
        <v>227777</v>
      </c>
      <c r="B1071" s="153" t="str">
        <f>VLOOKUP(A1071,'CUSTOS UNITÁRIOS'!$A$2:$C$116,2,FALSE)</f>
        <v>CONETOR FORMATO H ITEM 2 CAA 27-54MM² / 13-34MM²</v>
      </c>
      <c r="C1071" s="153"/>
      <c r="D1071" s="153"/>
      <c r="E1071" s="153"/>
      <c r="F1071" s="153"/>
      <c r="G1071" s="20">
        <v>1</v>
      </c>
      <c r="H1071" s="21" t="s">
        <v>128</v>
      </c>
      <c r="I1071" s="3">
        <f>VLOOKUP(A1071,'CUSTOS UNITÁRIOS'!$A$2:$C$116,3,FALSE)</f>
        <v>0</v>
      </c>
      <c r="J1071" s="22">
        <f t="shared" si="75"/>
        <v>0</v>
      </c>
      <c r="K1071" s="22">
        <f t="shared" si="76"/>
        <v>0</v>
      </c>
      <c r="L1071" s="70"/>
    </row>
    <row r="1072" spans="1:12" x14ac:dyDescent="0.3">
      <c r="A1072" s="25">
        <v>231175</v>
      </c>
      <c r="B1072" s="153" t="str">
        <f>VLOOKUP(A1072,'CUSTOS UNITÁRIOS'!$A$2:$C$116,2,FALSE)</f>
        <v>CONETOR PARA ATERRAMENTO DE FERRAGENS DE IP</v>
      </c>
      <c r="C1072" s="153"/>
      <c r="D1072" s="153"/>
      <c r="E1072" s="153"/>
      <c r="F1072" s="153"/>
      <c r="G1072" s="20">
        <v>2</v>
      </c>
      <c r="H1072" s="21" t="s">
        <v>128</v>
      </c>
      <c r="I1072" s="3">
        <f>VLOOKUP(A1072,'CUSTOS UNITÁRIOS'!$A$2:$C$116,3,FALSE)</f>
        <v>0</v>
      </c>
      <c r="J1072" s="22">
        <f t="shared" si="75"/>
        <v>0</v>
      </c>
      <c r="K1072" s="22">
        <f t="shared" si="76"/>
        <v>0</v>
      </c>
      <c r="L1072" s="70"/>
    </row>
    <row r="1073" spans="1:12" x14ac:dyDescent="0.3">
      <c r="A1073" s="25">
        <v>11</v>
      </c>
      <c r="B1073" s="153" t="str">
        <f>VLOOKUP(A1073,'CUSTOS UNITÁRIOS'!$A$2:$C$116,2,FALSE)</f>
        <v>LUMINARIA LED - VIÁRIA 50W</v>
      </c>
      <c r="C1073" s="153"/>
      <c r="D1073" s="153"/>
      <c r="E1073" s="153"/>
      <c r="F1073" s="153"/>
      <c r="G1073" s="20">
        <v>1</v>
      </c>
      <c r="H1073" s="21" t="s">
        <v>128</v>
      </c>
      <c r="I1073" s="3">
        <f>VLOOKUP(A1073,'CUSTOS UNITÁRIOS'!$A$2:$C$116,3,FALSE)</f>
        <v>0</v>
      </c>
      <c r="J1073" s="22">
        <f t="shared" si="75"/>
        <v>0</v>
      </c>
      <c r="K1073" s="22">
        <f t="shared" si="76"/>
        <v>0</v>
      </c>
      <c r="L1073" s="70"/>
    </row>
    <row r="1074" spans="1:12" x14ac:dyDescent="0.3">
      <c r="A1074" s="25">
        <v>66878</v>
      </c>
      <c r="B1074" s="153" t="str">
        <f>VLOOKUP(A1074,'CUSTOS UNITÁRIOS'!$A$2:$C$116,2,FALSE)</f>
        <v>PARAFUSO CABEÇA ABAULADA M16X 45MM</v>
      </c>
      <c r="C1074" s="153"/>
      <c r="D1074" s="153"/>
      <c r="E1074" s="153"/>
      <c r="F1074" s="153"/>
      <c r="G1074" s="20">
        <v>2</v>
      </c>
      <c r="H1074" s="21" t="s">
        <v>128</v>
      </c>
      <c r="I1074" s="3">
        <f>VLOOKUP(A1074,'CUSTOS UNITÁRIOS'!$A$2:$C$116,3,FALSE)</f>
        <v>0</v>
      </c>
      <c r="J1074" s="22">
        <f t="shared" si="75"/>
        <v>0</v>
      </c>
      <c r="K1074" s="22">
        <f t="shared" si="76"/>
        <v>0</v>
      </c>
      <c r="L1074" s="70"/>
    </row>
    <row r="1075" spans="1:12" x14ac:dyDescent="0.3">
      <c r="A1075" s="25">
        <v>66886</v>
      </c>
      <c r="B1075" s="153" t="str">
        <f>VLOOKUP(A1075,'CUSTOS UNITÁRIOS'!$A$2:$C$116,2,FALSE)</f>
        <v>PARAFUSO CABEÇA ABAULADA M16X 70MM</v>
      </c>
      <c r="C1075" s="153"/>
      <c r="D1075" s="153"/>
      <c r="E1075" s="153"/>
      <c r="F1075" s="153"/>
      <c r="G1075" s="20">
        <v>4</v>
      </c>
      <c r="H1075" s="21" t="s">
        <v>128</v>
      </c>
      <c r="I1075" s="3">
        <f>VLOOKUP(A1075,'CUSTOS UNITÁRIOS'!$A$2:$C$116,3,FALSE)</f>
        <v>0</v>
      </c>
      <c r="J1075" s="22">
        <f t="shared" si="75"/>
        <v>0</v>
      </c>
      <c r="K1075" s="22">
        <f t="shared" si="76"/>
        <v>0</v>
      </c>
      <c r="L1075" s="70"/>
    </row>
    <row r="1076" spans="1:12" x14ac:dyDescent="0.3">
      <c r="A1076" s="25">
        <v>327361</v>
      </c>
      <c r="B1076" s="153" t="str">
        <f>VLOOKUP(A1076,'CUSTOS UNITÁRIOS'!$A$2:$C$116,2,FALSE)</f>
        <v>RELÉ FOTOELÉTRICO ELETRÔNICO 105-305V</v>
      </c>
      <c r="C1076" s="153"/>
      <c r="D1076" s="153"/>
      <c r="E1076" s="153"/>
      <c r="F1076" s="153"/>
      <c r="G1076" s="20">
        <v>1</v>
      </c>
      <c r="H1076" s="21" t="s">
        <v>128</v>
      </c>
      <c r="I1076" s="3">
        <f>VLOOKUP(A1076,'CUSTOS UNITÁRIOS'!$A$2:$C$116,3,FALSE)</f>
        <v>0</v>
      </c>
      <c r="J1076" s="22">
        <f t="shared" si="75"/>
        <v>0</v>
      </c>
      <c r="K1076" s="22">
        <f t="shared" si="76"/>
        <v>0</v>
      </c>
      <c r="L1076" s="70"/>
    </row>
    <row r="1077" spans="1:12" x14ac:dyDescent="0.3">
      <c r="A1077" s="27"/>
      <c r="B1077" s="49"/>
      <c r="C1077" s="49"/>
      <c r="D1077" s="49"/>
      <c r="E1077" s="49"/>
      <c r="F1077" s="49"/>
      <c r="G1077" s="35"/>
      <c r="H1077" s="36"/>
      <c r="I1077" s="37"/>
      <c r="J1077" s="38"/>
      <c r="K1077" s="33">
        <f>SUM(K1064:K1076)</f>
        <v>0</v>
      </c>
      <c r="L1077" s="70"/>
    </row>
    <row r="1078" spans="1:12" x14ac:dyDescent="0.3">
      <c r="A1078" s="27"/>
      <c r="B1078" s="49"/>
      <c r="C1078" s="49"/>
      <c r="D1078" s="49"/>
      <c r="E1078" s="49"/>
      <c r="F1078" s="49"/>
      <c r="G1078" s="35"/>
      <c r="H1078" s="36"/>
      <c r="I1078" s="37"/>
      <c r="J1078" s="38"/>
      <c r="K1078" s="38"/>
      <c r="L1078" s="70"/>
    </row>
    <row r="1079" spans="1:12" x14ac:dyDescent="0.3">
      <c r="A1079" s="154" t="s">
        <v>150</v>
      </c>
      <c r="B1079" s="154"/>
      <c r="C1079" s="154"/>
      <c r="D1079" s="154"/>
      <c r="E1079" s="154"/>
      <c r="F1079" s="154"/>
      <c r="L1079" s="70"/>
    </row>
    <row r="1080" spans="1:12" x14ac:dyDescent="0.3">
      <c r="A1080" s="26" t="s">
        <v>109</v>
      </c>
      <c r="B1080" s="148" t="str">
        <f>VLOOKUP(A1080,'CUSTOS UNITÁRIOS'!$A$2:$C$116,2,FALSE)</f>
        <v xml:space="preserve">UNIDADE DE SERVIÇO DE CONSTRUÇÃO DE REDES </v>
      </c>
      <c r="C1080" s="148"/>
      <c r="D1080" s="148"/>
      <c r="E1080" s="148"/>
      <c r="F1080" s="148"/>
      <c r="G1080" s="23">
        <v>0.1</v>
      </c>
      <c r="H1080" s="24" t="s">
        <v>128</v>
      </c>
      <c r="I1080" s="24">
        <f>VLOOKUP(A1080,'CUSTOS UNITÁRIOS'!$A$2:$C$116,3,FALSE)</f>
        <v>0</v>
      </c>
      <c r="J1080" s="40">
        <f t="shared" ref="J1080:J1081" si="77">I1080*G1080</f>
        <v>0</v>
      </c>
      <c r="K1080" s="40">
        <f>J1080*1</f>
        <v>0</v>
      </c>
      <c r="L1080" s="70"/>
    </row>
    <row r="1081" spans="1:12" x14ac:dyDescent="0.3">
      <c r="A1081" s="26" t="s">
        <v>111</v>
      </c>
      <c r="B1081" s="148" t="str">
        <f>VLOOKUP(A1081,'CUSTOS UNITÁRIOS'!$A$2:$C$116,2,FALSE)</f>
        <v xml:space="preserve">UNIDADE DE SERVIÇO DE PROJETO </v>
      </c>
      <c r="C1081" s="148"/>
      <c r="D1081" s="148"/>
      <c r="E1081" s="148"/>
      <c r="F1081" s="148"/>
      <c r="G1081" s="23">
        <v>0.5</v>
      </c>
      <c r="H1081" s="24" t="s">
        <v>128</v>
      </c>
      <c r="I1081" s="24">
        <f>VLOOKUP(A1081,'CUSTOS UNITÁRIOS'!$A$2:$C$116,3,FALSE)</f>
        <v>0</v>
      </c>
      <c r="J1081" s="40">
        <f t="shared" si="77"/>
        <v>0</v>
      </c>
      <c r="K1081" s="40">
        <f>J1081*1</f>
        <v>0</v>
      </c>
      <c r="L1081" s="70"/>
    </row>
    <row r="1082" spans="1:12" x14ac:dyDescent="0.3">
      <c r="K1082" s="22">
        <f>K1080+K1081</f>
        <v>0</v>
      </c>
      <c r="L1082" s="70"/>
    </row>
    <row r="1083" spans="1:12" x14ac:dyDescent="0.3">
      <c r="L1083" s="70"/>
    </row>
    <row r="1084" spans="1:12" x14ac:dyDescent="0.3">
      <c r="L1084" s="70"/>
    </row>
    <row r="1085" spans="1:12" x14ac:dyDescent="0.3">
      <c r="L1085" s="70"/>
    </row>
    <row r="1086" spans="1:12" x14ac:dyDescent="0.3">
      <c r="L1086" s="70"/>
    </row>
    <row r="1087" spans="1:12" x14ac:dyDescent="0.3">
      <c r="L1087" s="70"/>
    </row>
    <row r="1088" spans="1:12" x14ac:dyDescent="0.3">
      <c r="L1088" s="70"/>
    </row>
    <row r="1089" spans="1:12" x14ac:dyDescent="0.3">
      <c r="L1089" s="70"/>
    </row>
    <row r="1090" spans="1:12" x14ac:dyDescent="0.3">
      <c r="L1090" s="70"/>
    </row>
    <row r="1091" spans="1:12" ht="15" thickBot="1" x14ac:dyDescent="0.35">
      <c r="L1091" s="70"/>
    </row>
    <row r="1092" spans="1:12" ht="15" customHeight="1" x14ac:dyDescent="0.3">
      <c r="A1092" s="121" t="s">
        <v>344</v>
      </c>
      <c r="B1092" s="105"/>
      <c r="C1092" s="105"/>
      <c r="D1092" s="105"/>
      <c r="E1092" s="105"/>
      <c r="F1092" s="105"/>
      <c r="G1092" s="106"/>
      <c r="H1092" s="8"/>
      <c r="I1092" s="8"/>
      <c r="L1092" s="70"/>
    </row>
    <row r="1093" spans="1:12" x14ac:dyDescent="0.3">
      <c r="A1093" s="107"/>
      <c r="B1093" s="108"/>
      <c r="C1093" s="108"/>
      <c r="D1093" s="108"/>
      <c r="E1093" s="108"/>
      <c r="F1093" s="108"/>
      <c r="G1093" s="109"/>
      <c r="H1093" s="8"/>
      <c r="I1093" s="8"/>
      <c r="L1093" s="70"/>
    </row>
    <row r="1094" spans="1:12" ht="15" thickBot="1" x14ac:dyDescent="0.35">
      <c r="A1094" s="110"/>
      <c r="B1094" s="111"/>
      <c r="C1094" s="111"/>
      <c r="D1094" s="111"/>
      <c r="E1094" s="111"/>
      <c r="F1094" s="111"/>
      <c r="G1094" s="112"/>
      <c r="H1094" s="9"/>
      <c r="I1094" s="9"/>
      <c r="J1094" s="6"/>
      <c r="K1094" s="6"/>
      <c r="L1094" s="70"/>
    </row>
    <row r="1095" spans="1:12" ht="15" thickBot="1" x14ac:dyDescent="0.35">
      <c r="A1095" s="5"/>
      <c r="B1095" s="5"/>
      <c r="C1095" s="5"/>
      <c r="D1095" s="5"/>
      <c r="E1095" s="5"/>
      <c r="F1095" s="5"/>
      <c r="G1095" s="16"/>
      <c r="H1095" s="10"/>
      <c r="I1095" s="10"/>
      <c r="L1095" s="70"/>
    </row>
    <row r="1096" spans="1:12" ht="15" thickBot="1" x14ac:dyDescent="0.35">
      <c r="A1096" s="113"/>
      <c r="B1096" s="114"/>
      <c r="C1096" s="114"/>
      <c r="D1096" s="114"/>
      <c r="E1096" s="31"/>
      <c r="F1096" s="114"/>
      <c r="G1096" s="114"/>
      <c r="H1096" s="32"/>
      <c r="I1096" s="115"/>
      <c r="J1096" s="115"/>
      <c r="K1096" s="116"/>
      <c r="L1096" s="70"/>
    </row>
    <row r="1097" spans="1:12" ht="16.2" thickBot="1" x14ac:dyDescent="0.35">
      <c r="A1097" s="27"/>
      <c r="B1097" s="28"/>
      <c r="C1097" s="28"/>
      <c r="D1097" s="28"/>
      <c r="E1097" s="29"/>
      <c r="F1097" s="5"/>
      <c r="G1097" s="30"/>
      <c r="H1097" s="10"/>
      <c r="I1097" s="10"/>
      <c r="J1097" s="5"/>
      <c r="K1097" s="5"/>
      <c r="L1097" s="70"/>
    </row>
    <row r="1098" spans="1:12" ht="15" thickBot="1" x14ac:dyDescent="0.35">
      <c r="A1098" s="149"/>
      <c r="B1098" s="150"/>
      <c r="C1098" s="150"/>
      <c r="D1098" s="150"/>
      <c r="E1098" s="150"/>
      <c r="F1098" s="150"/>
      <c r="G1098" s="150"/>
      <c r="H1098" s="150"/>
      <c r="I1098" s="150"/>
      <c r="J1098" s="150"/>
      <c r="K1098" s="151"/>
      <c r="L1098" s="70"/>
    </row>
    <row r="1099" spans="1:12" ht="15" thickBot="1" x14ac:dyDescent="0.35">
      <c r="A1099" s="149"/>
      <c r="B1099" s="150"/>
      <c r="C1099" s="150"/>
      <c r="D1099" s="150"/>
      <c r="E1099" s="150"/>
      <c r="F1099" s="150"/>
      <c r="G1099" s="150"/>
      <c r="H1099" s="150"/>
      <c r="I1099" s="150"/>
      <c r="J1099" s="150"/>
      <c r="K1099" s="151"/>
      <c r="L1099" s="70"/>
    </row>
    <row r="1100" spans="1:12" x14ac:dyDescent="0.3">
      <c r="A1100" s="155" t="s">
        <v>126</v>
      </c>
      <c r="B1100" s="157" t="s">
        <v>188</v>
      </c>
      <c r="C1100" s="158" t="s">
        <v>191</v>
      </c>
      <c r="D1100" s="159"/>
      <c r="E1100" s="159"/>
      <c r="F1100" s="159"/>
      <c r="G1100" s="159"/>
      <c r="H1100" s="159"/>
      <c r="I1100" s="160"/>
      <c r="J1100" s="164" t="s">
        <v>139</v>
      </c>
      <c r="K1100" s="165"/>
      <c r="L1100" s="69" t="s">
        <v>149</v>
      </c>
    </row>
    <row r="1101" spans="1:12" x14ac:dyDescent="0.3">
      <c r="A1101" s="156"/>
      <c r="B1101" s="134"/>
      <c r="C1101" s="161"/>
      <c r="D1101" s="162"/>
      <c r="E1101" s="162"/>
      <c r="F1101" s="162"/>
      <c r="G1101" s="162"/>
      <c r="H1101" s="162"/>
      <c r="I1101" s="163"/>
      <c r="J1101" s="166">
        <f>K1116+K1121</f>
        <v>0</v>
      </c>
      <c r="K1101" s="167"/>
      <c r="L1101" s="69"/>
    </row>
    <row r="1102" spans="1:12" ht="27.6" x14ac:dyDescent="0.3">
      <c r="A1102" s="12" t="s">
        <v>119</v>
      </c>
      <c r="B1102" s="152" t="s">
        <v>120</v>
      </c>
      <c r="C1102" s="152"/>
      <c r="D1102" s="152"/>
      <c r="E1102" s="152"/>
      <c r="F1102" s="152"/>
      <c r="G1102" s="17" t="s">
        <v>125</v>
      </c>
      <c r="H1102" s="13" t="s">
        <v>124</v>
      </c>
      <c r="I1102" s="14" t="s">
        <v>123</v>
      </c>
      <c r="J1102" s="14" t="s">
        <v>121</v>
      </c>
      <c r="K1102" s="15" t="s">
        <v>122</v>
      </c>
      <c r="L1102" s="70"/>
    </row>
    <row r="1103" spans="1:12" x14ac:dyDescent="0.3">
      <c r="A1103" s="25">
        <v>230102</v>
      </c>
      <c r="B1103" s="153" t="str">
        <f>VLOOKUP(A1103,'CUSTOS UNITÁRIOS'!$A$2:$C$116,2,FALSE)</f>
        <v>ALÇA PARA ESTRIBO ABERTA</v>
      </c>
      <c r="C1103" s="153"/>
      <c r="D1103" s="153"/>
      <c r="E1103" s="153"/>
      <c r="F1103" s="153"/>
      <c r="G1103" s="20">
        <v>1</v>
      </c>
      <c r="H1103" s="21" t="s">
        <v>128</v>
      </c>
      <c r="I1103" s="3">
        <f>VLOOKUP(A1103,'CUSTOS UNITÁRIOS'!$A$2:$C$116,3,FALSE)</f>
        <v>0</v>
      </c>
      <c r="J1103" s="22">
        <f>I1103*G1103</f>
        <v>0</v>
      </c>
      <c r="K1103" s="22">
        <f>J1103*$L$1101</f>
        <v>0</v>
      </c>
      <c r="L1103" s="70"/>
    </row>
    <row r="1104" spans="1:12" x14ac:dyDescent="0.3">
      <c r="A1104" s="25">
        <v>258921</v>
      </c>
      <c r="B1104" s="153" t="str">
        <f>VLOOKUP(A1104,'CUSTOS UNITÁRIOS'!$A$2:$C$116,2,FALSE)</f>
        <v>BRAÇO PARA IP TIPO MÉDIO</v>
      </c>
      <c r="C1104" s="153"/>
      <c r="D1104" s="153"/>
      <c r="E1104" s="153"/>
      <c r="F1104" s="153"/>
      <c r="G1104" s="20">
        <v>1</v>
      </c>
      <c r="H1104" s="21" t="s">
        <v>128</v>
      </c>
      <c r="I1104" s="3">
        <f>VLOOKUP(A1104,'CUSTOS UNITÁRIOS'!$A$2:$C$116,3,FALSE)</f>
        <v>0</v>
      </c>
      <c r="J1104" s="22">
        <f t="shared" ref="J1104:J1115" si="78">I1104*G1104</f>
        <v>0</v>
      </c>
      <c r="K1104" s="22">
        <f t="shared" ref="K1104:K1115" si="79">J1104*$L$1101</f>
        <v>0</v>
      </c>
      <c r="L1104" s="70"/>
    </row>
    <row r="1105" spans="1:12" x14ac:dyDescent="0.3">
      <c r="A1105" s="25">
        <v>225615</v>
      </c>
      <c r="B1105" s="153" t="str">
        <f>VLOOKUP(A1105,'CUSTOS UNITÁRIOS'!$A$2:$C$116,2,FALSE)</f>
        <v>CABO CU 1X 1,5MM² 1KV XLPE</v>
      </c>
      <c r="C1105" s="153"/>
      <c r="D1105" s="153"/>
      <c r="E1105" s="153"/>
      <c r="F1105" s="153"/>
      <c r="G1105" s="20">
        <v>13</v>
      </c>
      <c r="H1105" s="21" t="s">
        <v>130</v>
      </c>
      <c r="I1105" s="3">
        <f>VLOOKUP(A1105,'CUSTOS UNITÁRIOS'!$A$2:$C$116,3,FALSE)</f>
        <v>0</v>
      </c>
      <c r="J1105" s="22">
        <f t="shared" si="78"/>
        <v>0</v>
      </c>
      <c r="K1105" s="22">
        <f t="shared" si="79"/>
        <v>0</v>
      </c>
      <c r="L1105" s="70"/>
    </row>
    <row r="1106" spans="1:12" x14ac:dyDescent="0.3">
      <c r="A1106" s="25">
        <v>2931</v>
      </c>
      <c r="B1106" s="153" t="str">
        <f>VLOOKUP(A1106,'CUSTOS UNITÁRIOS'!$A$2:$C$116,2,FALSE)</f>
        <v>CABO DE AÇO SM 1/4P (6,4MM) 7 FIOS</v>
      </c>
      <c r="C1106" s="153"/>
      <c r="D1106" s="153"/>
      <c r="E1106" s="153"/>
      <c r="F1106" s="153"/>
      <c r="G1106" s="20">
        <v>0.4</v>
      </c>
      <c r="H1106" s="21" t="s">
        <v>131</v>
      </c>
      <c r="I1106" s="3">
        <f>VLOOKUP(A1106,'CUSTOS UNITÁRIOS'!$A$2:$C$116,3,FALSE)</f>
        <v>0</v>
      </c>
      <c r="J1106" s="22">
        <f t="shared" si="78"/>
        <v>0</v>
      </c>
      <c r="K1106" s="22">
        <f t="shared" si="79"/>
        <v>0</v>
      </c>
      <c r="L1106" s="70"/>
    </row>
    <row r="1107" spans="1:12" x14ac:dyDescent="0.3">
      <c r="A1107" s="25">
        <v>236893</v>
      </c>
      <c r="B1107" s="153" t="str">
        <f>VLOOKUP(A1107,'CUSTOS UNITÁRIOS'!$A$2:$C$116,2,FALSE)</f>
        <v>CINTA DE AÇO D 230MM</v>
      </c>
      <c r="C1107" s="153"/>
      <c r="D1107" s="153"/>
      <c r="E1107" s="153"/>
      <c r="F1107" s="153"/>
      <c r="G1107" s="20">
        <v>2</v>
      </c>
      <c r="H1107" s="21" t="s">
        <v>128</v>
      </c>
      <c r="I1107" s="3">
        <f>VLOOKUP(A1107,'CUSTOS UNITÁRIOS'!$A$2:$C$116,3,FALSE)</f>
        <v>0</v>
      </c>
      <c r="J1107" s="22">
        <f t="shared" si="78"/>
        <v>0</v>
      </c>
      <c r="K1107" s="22">
        <f t="shared" si="79"/>
        <v>0</v>
      </c>
      <c r="L1107" s="70"/>
    </row>
    <row r="1108" spans="1:12" x14ac:dyDescent="0.3">
      <c r="A1108" s="25">
        <v>227850</v>
      </c>
      <c r="B1108" s="153" t="str">
        <f>VLOOKUP(A1108,'CUSTOS UNITÁRIOS'!$A$2:$C$116,2,FALSE)</f>
        <v>CONETOR CUNHA CU ITEM 1</v>
      </c>
      <c r="C1108" s="153"/>
      <c r="D1108" s="153"/>
      <c r="E1108" s="153"/>
      <c r="F1108" s="153"/>
      <c r="G1108" s="20">
        <v>1</v>
      </c>
      <c r="H1108" s="21" t="s">
        <v>128</v>
      </c>
      <c r="I1108" s="3">
        <f>VLOOKUP(A1108,'CUSTOS UNITÁRIOS'!$A$2:$C$116,3,FALSE)</f>
        <v>0</v>
      </c>
      <c r="J1108" s="22">
        <f t="shared" si="78"/>
        <v>0</v>
      </c>
      <c r="K1108" s="22">
        <f t="shared" si="79"/>
        <v>0</v>
      </c>
      <c r="L1108" s="70"/>
    </row>
    <row r="1109" spans="1:12" x14ac:dyDescent="0.3">
      <c r="A1109" s="25">
        <v>379679</v>
      </c>
      <c r="B1109" s="153" t="str">
        <f>VLOOKUP(A1109,'CUSTOS UNITÁRIOS'!$A$2:$C$116,2,FALSE)</f>
        <v>CONETOR DE PERFURAÇÃO 35-120MM²/1,5MM²</v>
      </c>
      <c r="C1109" s="153"/>
      <c r="D1109" s="153"/>
      <c r="E1109" s="153"/>
      <c r="F1109" s="153"/>
      <c r="G1109" s="20">
        <v>2</v>
      </c>
      <c r="H1109" s="21" t="s">
        <v>128</v>
      </c>
      <c r="I1109" s="3">
        <f>VLOOKUP(A1109,'CUSTOS UNITÁRIOS'!$A$2:$C$116,3,FALSE)</f>
        <v>0</v>
      </c>
      <c r="J1109" s="22">
        <f t="shared" si="78"/>
        <v>0</v>
      </c>
      <c r="K1109" s="22">
        <f t="shared" si="79"/>
        <v>0</v>
      </c>
      <c r="L1109" s="70"/>
    </row>
    <row r="1110" spans="1:12" x14ac:dyDescent="0.3">
      <c r="A1110" s="25">
        <v>227777</v>
      </c>
      <c r="B1110" s="153" t="str">
        <f>VLOOKUP(A1110,'CUSTOS UNITÁRIOS'!$A$2:$C$116,2,FALSE)</f>
        <v>CONETOR FORMATO H ITEM 2 CAA 27-54MM² / 13-34MM²</v>
      </c>
      <c r="C1110" s="153"/>
      <c r="D1110" s="153"/>
      <c r="E1110" s="153"/>
      <c r="F1110" s="153"/>
      <c r="G1110" s="20">
        <v>1</v>
      </c>
      <c r="H1110" s="21" t="s">
        <v>128</v>
      </c>
      <c r="I1110" s="3">
        <f>VLOOKUP(A1110,'CUSTOS UNITÁRIOS'!$A$2:$C$116,3,FALSE)</f>
        <v>0</v>
      </c>
      <c r="J1110" s="22">
        <f t="shared" si="78"/>
        <v>0</v>
      </c>
      <c r="K1110" s="22">
        <f t="shared" si="79"/>
        <v>0</v>
      </c>
      <c r="L1110" s="70"/>
    </row>
    <row r="1111" spans="1:12" x14ac:dyDescent="0.3">
      <c r="A1111" s="25">
        <v>231175</v>
      </c>
      <c r="B1111" s="153" t="str">
        <f>VLOOKUP(A1111,'CUSTOS UNITÁRIOS'!$A$2:$C$116,2,FALSE)</f>
        <v>CONETOR PARA ATERRAMENTO DE FERRAGENS DE IP</v>
      </c>
      <c r="C1111" s="153"/>
      <c r="D1111" s="153"/>
      <c r="E1111" s="153"/>
      <c r="F1111" s="153"/>
      <c r="G1111" s="20">
        <v>2</v>
      </c>
      <c r="H1111" s="21" t="s">
        <v>128</v>
      </c>
      <c r="I1111" s="3">
        <f>VLOOKUP(A1111,'CUSTOS UNITÁRIOS'!$A$2:$C$116,3,FALSE)</f>
        <v>0</v>
      </c>
      <c r="J1111" s="22">
        <f t="shared" si="78"/>
        <v>0</v>
      </c>
      <c r="K1111" s="22">
        <f t="shared" si="79"/>
        <v>0</v>
      </c>
      <c r="L1111" s="70"/>
    </row>
    <row r="1112" spans="1:12" x14ac:dyDescent="0.3">
      <c r="A1112" s="25">
        <v>1</v>
      </c>
      <c r="B1112" s="153" t="str">
        <f>VLOOKUP(A1112,'CUSTOS UNITÁRIOS'!$A$2:$C$116,2,FALSE)</f>
        <v>LUMINARIA LED - VIÁRIA 80W</v>
      </c>
      <c r="C1112" s="153"/>
      <c r="D1112" s="153"/>
      <c r="E1112" s="153"/>
      <c r="F1112" s="153"/>
      <c r="G1112" s="20">
        <v>1</v>
      </c>
      <c r="H1112" s="21" t="s">
        <v>128</v>
      </c>
      <c r="I1112" s="3">
        <f>VLOOKUP(A1112,'CUSTOS UNITÁRIOS'!$A$2:$C$116,3,FALSE)</f>
        <v>0</v>
      </c>
      <c r="J1112" s="22">
        <f t="shared" si="78"/>
        <v>0</v>
      </c>
      <c r="K1112" s="22">
        <f t="shared" si="79"/>
        <v>0</v>
      </c>
      <c r="L1112" s="70"/>
    </row>
    <row r="1113" spans="1:12" x14ac:dyDescent="0.3">
      <c r="A1113" s="25">
        <v>66878</v>
      </c>
      <c r="B1113" s="153" t="str">
        <f>VLOOKUP(A1113,'CUSTOS UNITÁRIOS'!$A$2:$C$116,2,FALSE)</f>
        <v>PARAFUSO CABEÇA ABAULADA M16X 45MM</v>
      </c>
      <c r="C1113" s="153"/>
      <c r="D1113" s="153"/>
      <c r="E1113" s="153"/>
      <c r="F1113" s="153"/>
      <c r="G1113" s="20">
        <v>2</v>
      </c>
      <c r="H1113" s="21" t="s">
        <v>128</v>
      </c>
      <c r="I1113" s="3">
        <f>VLOOKUP(A1113,'CUSTOS UNITÁRIOS'!$A$2:$C$116,3,FALSE)</f>
        <v>0</v>
      </c>
      <c r="J1113" s="22">
        <f t="shared" si="78"/>
        <v>0</v>
      </c>
      <c r="K1113" s="22">
        <f t="shared" si="79"/>
        <v>0</v>
      </c>
      <c r="L1113" s="70"/>
    </row>
    <row r="1114" spans="1:12" x14ac:dyDescent="0.3">
      <c r="A1114" s="25">
        <v>66886</v>
      </c>
      <c r="B1114" s="153" t="str">
        <f>VLOOKUP(A1114,'CUSTOS UNITÁRIOS'!$A$2:$C$116,2,FALSE)</f>
        <v>PARAFUSO CABEÇA ABAULADA M16X 70MM</v>
      </c>
      <c r="C1114" s="153"/>
      <c r="D1114" s="153"/>
      <c r="E1114" s="153"/>
      <c r="F1114" s="153"/>
      <c r="G1114" s="20">
        <v>4</v>
      </c>
      <c r="H1114" s="21" t="s">
        <v>128</v>
      </c>
      <c r="I1114" s="3">
        <f>VLOOKUP(A1114,'CUSTOS UNITÁRIOS'!$A$2:$C$116,3,FALSE)</f>
        <v>0</v>
      </c>
      <c r="J1114" s="22">
        <f t="shared" si="78"/>
        <v>0</v>
      </c>
      <c r="K1114" s="22">
        <f t="shared" si="79"/>
        <v>0</v>
      </c>
      <c r="L1114" s="70"/>
    </row>
    <row r="1115" spans="1:12" x14ac:dyDescent="0.3">
      <c r="A1115" s="25">
        <v>327361</v>
      </c>
      <c r="B1115" s="153" t="str">
        <f>VLOOKUP(A1115,'CUSTOS UNITÁRIOS'!$A$2:$C$116,2,FALSE)</f>
        <v>RELÉ FOTOELÉTRICO ELETRÔNICO 105-305V</v>
      </c>
      <c r="C1115" s="153"/>
      <c r="D1115" s="153"/>
      <c r="E1115" s="153"/>
      <c r="F1115" s="153"/>
      <c r="G1115" s="20">
        <v>1</v>
      </c>
      <c r="H1115" s="21" t="s">
        <v>128</v>
      </c>
      <c r="I1115" s="3">
        <f>VLOOKUP(A1115,'CUSTOS UNITÁRIOS'!$A$2:$C$116,3,FALSE)</f>
        <v>0</v>
      </c>
      <c r="J1115" s="22">
        <f t="shared" si="78"/>
        <v>0</v>
      </c>
      <c r="K1115" s="22">
        <f t="shared" si="79"/>
        <v>0</v>
      </c>
      <c r="L1115" s="70"/>
    </row>
    <row r="1116" spans="1:12" x14ac:dyDescent="0.3">
      <c r="A1116" s="27"/>
      <c r="B1116" s="49"/>
      <c r="C1116" s="49"/>
      <c r="D1116" s="49"/>
      <c r="E1116" s="49"/>
      <c r="F1116" s="49"/>
      <c r="G1116" s="35"/>
      <c r="H1116" s="36"/>
      <c r="I1116" s="37"/>
      <c r="J1116" s="38"/>
      <c r="K1116" s="33">
        <f>SUM(K1103:K1115)</f>
        <v>0</v>
      </c>
      <c r="L1116" s="70"/>
    </row>
    <row r="1117" spans="1:12" x14ac:dyDescent="0.3">
      <c r="A1117" s="27"/>
      <c r="B1117" s="49"/>
      <c r="C1117" s="49"/>
      <c r="D1117" s="49"/>
      <c r="E1117" s="49"/>
      <c r="F1117" s="49"/>
      <c r="G1117" s="35"/>
      <c r="H1117" s="36"/>
      <c r="I1117" s="37"/>
      <c r="J1117" s="38"/>
      <c r="K1117" s="38"/>
      <c r="L1117" s="70"/>
    </row>
    <row r="1118" spans="1:12" x14ac:dyDescent="0.3">
      <c r="A1118" s="154" t="s">
        <v>150</v>
      </c>
      <c r="B1118" s="154"/>
      <c r="C1118" s="154"/>
      <c r="D1118" s="154"/>
      <c r="E1118" s="154"/>
      <c r="F1118" s="154"/>
      <c r="L1118" s="70"/>
    </row>
    <row r="1119" spans="1:12" x14ac:dyDescent="0.3">
      <c r="A1119" s="26" t="s">
        <v>109</v>
      </c>
      <c r="B1119" s="148" t="str">
        <f>VLOOKUP(A1119,'CUSTOS UNITÁRIOS'!$A$2:$C$116,2,FALSE)</f>
        <v xml:space="preserve">UNIDADE DE SERVIÇO DE CONSTRUÇÃO DE REDES </v>
      </c>
      <c r="C1119" s="148"/>
      <c r="D1119" s="148"/>
      <c r="E1119" s="148"/>
      <c r="F1119" s="148"/>
      <c r="G1119" s="23">
        <v>0.1</v>
      </c>
      <c r="H1119" s="24" t="s">
        <v>128</v>
      </c>
      <c r="I1119" s="24">
        <f>VLOOKUP(A1119,'CUSTOS UNITÁRIOS'!$A$2:$C$116,3,FALSE)</f>
        <v>0</v>
      </c>
      <c r="J1119" s="40">
        <f t="shared" ref="J1119:J1120" si="80">I1119*G1119</f>
        <v>0</v>
      </c>
      <c r="K1119" s="40">
        <f>J1119*1</f>
        <v>0</v>
      </c>
      <c r="L1119" s="70"/>
    </row>
    <row r="1120" spans="1:12" x14ac:dyDescent="0.3">
      <c r="A1120" s="26" t="s">
        <v>111</v>
      </c>
      <c r="B1120" s="148" t="str">
        <f>VLOOKUP(A1120,'CUSTOS UNITÁRIOS'!$A$2:$C$116,2,FALSE)</f>
        <v xml:space="preserve">UNIDADE DE SERVIÇO DE PROJETO </v>
      </c>
      <c r="C1120" s="148"/>
      <c r="D1120" s="148"/>
      <c r="E1120" s="148"/>
      <c r="F1120" s="148"/>
      <c r="G1120" s="23">
        <v>0.5</v>
      </c>
      <c r="H1120" s="24" t="s">
        <v>128</v>
      </c>
      <c r="I1120" s="24">
        <f>VLOOKUP(A1120,'CUSTOS UNITÁRIOS'!$A$2:$C$116,3,FALSE)</f>
        <v>0</v>
      </c>
      <c r="J1120" s="40">
        <f t="shared" si="80"/>
        <v>0</v>
      </c>
      <c r="K1120" s="40">
        <f>J1120*1</f>
        <v>0</v>
      </c>
      <c r="L1120" s="70"/>
    </row>
    <row r="1121" spans="1:12" x14ac:dyDescent="0.3">
      <c r="K1121" s="22">
        <f>K1119+K1120</f>
        <v>0</v>
      </c>
      <c r="L1121" s="70"/>
    </row>
    <row r="1122" spans="1:12" x14ac:dyDescent="0.3">
      <c r="L1122" s="70"/>
    </row>
    <row r="1123" spans="1:12" x14ac:dyDescent="0.3">
      <c r="L1123" s="70"/>
    </row>
    <row r="1124" spans="1:12" x14ac:dyDescent="0.3">
      <c r="L1124" s="70"/>
    </row>
    <row r="1125" spans="1:12" x14ac:dyDescent="0.3">
      <c r="L1125" s="70"/>
    </row>
    <row r="1126" spans="1:12" x14ac:dyDescent="0.3">
      <c r="L1126" s="70"/>
    </row>
    <row r="1127" spans="1:12" x14ac:dyDescent="0.3">
      <c r="L1127" s="70"/>
    </row>
    <row r="1128" spans="1:12" x14ac:dyDescent="0.3">
      <c r="L1128" s="70"/>
    </row>
    <row r="1129" spans="1:12" x14ac:dyDescent="0.3">
      <c r="L1129" s="70"/>
    </row>
    <row r="1130" spans="1:12" ht="15" thickBot="1" x14ac:dyDescent="0.35">
      <c r="L1130" s="70"/>
    </row>
    <row r="1131" spans="1:12" ht="15" customHeight="1" x14ac:dyDescent="0.3">
      <c r="A1131" s="121" t="s">
        <v>344</v>
      </c>
      <c r="B1131" s="105"/>
      <c r="C1131" s="105"/>
      <c r="D1131" s="105"/>
      <c r="E1131" s="105"/>
      <c r="F1131" s="105"/>
      <c r="G1131" s="106"/>
      <c r="H1131" s="8"/>
      <c r="I1131" s="8"/>
      <c r="L1131" s="70"/>
    </row>
    <row r="1132" spans="1:12" x14ac:dyDescent="0.3">
      <c r="A1132" s="107"/>
      <c r="B1132" s="108"/>
      <c r="C1132" s="108"/>
      <c r="D1132" s="108"/>
      <c r="E1132" s="108"/>
      <c r="F1132" s="108"/>
      <c r="G1132" s="109"/>
      <c r="H1132" s="8"/>
      <c r="I1132" s="8"/>
      <c r="L1132" s="70"/>
    </row>
    <row r="1133" spans="1:12" ht="15" thickBot="1" x14ac:dyDescent="0.35">
      <c r="A1133" s="110"/>
      <c r="B1133" s="111"/>
      <c r="C1133" s="111"/>
      <c r="D1133" s="111"/>
      <c r="E1133" s="111"/>
      <c r="F1133" s="111"/>
      <c r="G1133" s="112"/>
      <c r="H1133" s="9"/>
      <c r="I1133" s="9"/>
      <c r="J1133" s="6"/>
      <c r="K1133" s="6"/>
      <c r="L1133" s="70"/>
    </row>
    <row r="1134" spans="1:12" ht="15" thickBot="1" x14ac:dyDescent="0.35">
      <c r="A1134" s="5"/>
      <c r="B1134" s="5"/>
      <c r="C1134" s="5"/>
      <c r="D1134" s="5"/>
      <c r="E1134" s="5"/>
      <c r="F1134" s="5"/>
      <c r="G1134" s="16"/>
      <c r="H1134" s="10"/>
      <c r="I1134" s="10"/>
      <c r="L1134" s="70"/>
    </row>
    <row r="1135" spans="1:12" ht="15" thickBot="1" x14ac:dyDescent="0.35">
      <c r="A1135" s="113"/>
      <c r="B1135" s="114"/>
      <c r="C1135" s="114"/>
      <c r="D1135" s="114"/>
      <c r="E1135" s="31"/>
      <c r="F1135" s="114"/>
      <c r="G1135" s="114"/>
      <c r="H1135" s="32"/>
      <c r="I1135" s="115"/>
      <c r="J1135" s="115"/>
      <c r="K1135" s="116"/>
      <c r="L1135" s="70"/>
    </row>
    <row r="1136" spans="1:12" ht="16.2" thickBot="1" x14ac:dyDescent="0.35">
      <c r="A1136" s="27"/>
      <c r="B1136" s="28"/>
      <c r="C1136" s="28"/>
      <c r="D1136" s="28"/>
      <c r="E1136" s="29"/>
      <c r="F1136" s="5"/>
      <c r="G1136" s="30"/>
      <c r="H1136" s="10"/>
      <c r="I1136" s="10"/>
      <c r="J1136" s="5"/>
      <c r="K1136" s="5"/>
      <c r="L1136" s="70"/>
    </row>
    <row r="1137" spans="1:12" ht="15" thickBot="1" x14ac:dyDescent="0.35">
      <c r="A1137" s="149"/>
      <c r="B1137" s="150"/>
      <c r="C1137" s="150"/>
      <c r="D1137" s="150"/>
      <c r="E1137" s="150"/>
      <c r="F1137" s="150"/>
      <c r="G1137" s="150"/>
      <c r="H1137" s="150"/>
      <c r="I1137" s="150"/>
      <c r="J1137" s="150"/>
      <c r="K1137" s="151"/>
      <c r="L1137" s="70"/>
    </row>
    <row r="1138" spans="1:12" ht="15" thickBot="1" x14ac:dyDescent="0.35">
      <c r="A1138" s="149"/>
      <c r="B1138" s="150"/>
      <c r="C1138" s="150"/>
      <c r="D1138" s="150"/>
      <c r="E1138" s="150"/>
      <c r="F1138" s="150"/>
      <c r="G1138" s="150"/>
      <c r="H1138" s="150"/>
      <c r="I1138" s="150"/>
      <c r="J1138" s="150"/>
      <c r="K1138" s="151"/>
      <c r="L1138" s="70"/>
    </row>
    <row r="1139" spans="1:12" x14ac:dyDescent="0.3">
      <c r="A1139" s="155" t="s">
        <v>126</v>
      </c>
      <c r="B1139" s="157" t="s">
        <v>190</v>
      </c>
      <c r="C1139" s="158" t="s">
        <v>192</v>
      </c>
      <c r="D1139" s="159"/>
      <c r="E1139" s="159"/>
      <c r="F1139" s="159"/>
      <c r="G1139" s="159"/>
      <c r="H1139" s="159"/>
      <c r="I1139" s="160"/>
      <c r="J1139" s="164" t="s">
        <v>139</v>
      </c>
      <c r="K1139" s="165"/>
      <c r="L1139" s="69" t="s">
        <v>149</v>
      </c>
    </row>
    <row r="1140" spans="1:12" x14ac:dyDescent="0.3">
      <c r="A1140" s="156"/>
      <c r="B1140" s="134"/>
      <c r="C1140" s="161"/>
      <c r="D1140" s="162"/>
      <c r="E1140" s="162"/>
      <c r="F1140" s="162"/>
      <c r="G1140" s="162"/>
      <c r="H1140" s="162"/>
      <c r="I1140" s="163"/>
      <c r="J1140" s="166">
        <f>K1155+K1160</f>
        <v>0</v>
      </c>
      <c r="K1140" s="167"/>
      <c r="L1140" s="69"/>
    </row>
    <row r="1141" spans="1:12" ht="27.6" x14ac:dyDescent="0.3">
      <c r="A1141" s="12" t="s">
        <v>119</v>
      </c>
      <c r="B1141" s="152" t="s">
        <v>120</v>
      </c>
      <c r="C1141" s="152"/>
      <c r="D1141" s="152"/>
      <c r="E1141" s="152"/>
      <c r="F1141" s="152"/>
      <c r="G1141" s="17" t="s">
        <v>125</v>
      </c>
      <c r="H1141" s="13" t="s">
        <v>124</v>
      </c>
      <c r="I1141" s="14" t="s">
        <v>123</v>
      </c>
      <c r="J1141" s="14" t="s">
        <v>121</v>
      </c>
      <c r="K1141" s="15" t="s">
        <v>122</v>
      </c>
      <c r="L1141" s="70"/>
    </row>
    <row r="1142" spans="1:12" x14ac:dyDescent="0.3">
      <c r="A1142" s="25">
        <v>230102</v>
      </c>
      <c r="B1142" s="153" t="str">
        <f>VLOOKUP(A1142,'CUSTOS UNITÁRIOS'!$A$2:$C$116,2,FALSE)</f>
        <v>ALÇA PARA ESTRIBO ABERTA</v>
      </c>
      <c r="C1142" s="153"/>
      <c r="D1142" s="153"/>
      <c r="E1142" s="153"/>
      <c r="F1142" s="153"/>
      <c r="G1142" s="20">
        <v>1</v>
      </c>
      <c r="H1142" s="21" t="s">
        <v>128</v>
      </c>
      <c r="I1142" s="3">
        <f>VLOOKUP(A1142,'CUSTOS UNITÁRIOS'!$A$2:$C$116,3,FALSE)</f>
        <v>0</v>
      </c>
      <c r="J1142" s="22">
        <f>I1142*G1142</f>
        <v>0</v>
      </c>
      <c r="K1142" s="22">
        <f>J1142*$L$1140</f>
        <v>0</v>
      </c>
      <c r="L1142" s="70"/>
    </row>
    <row r="1143" spans="1:12" x14ac:dyDescent="0.3">
      <c r="A1143" s="25">
        <v>258921</v>
      </c>
      <c r="B1143" s="153" t="str">
        <f>VLOOKUP(A1143,'CUSTOS UNITÁRIOS'!$A$2:$C$116,2,FALSE)</f>
        <v>BRAÇO PARA IP TIPO MÉDIO</v>
      </c>
      <c r="C1143" s="153"/>
      <c r="D1143" s="153"/>
      <c r="E1143" s="153"/>
      <c r="F1143" s="153"/>
      <c r="G1143" s="20">
        <v>1</v>
      </c>
      <c r="H1143" s="21" t="s">
        <v>128</v>
      </c>
      <c r="I1143" s="3">
        <f>VLOOKUP(A1143,'CUSTOS UNITÁRIOS'!$A$2:$C$116,3,FALSE)</f>
        <v>0</v>
      </c>
      <c r="J1143" s="22">
        <f t="shared" ref="J1143:J1154" si="81">I1143*G1143</f>
        <v>0</v>
      </c>
      <c r="K1143" s="22">
        <f t="shared" ref="K1143:K1154" si="82">J1143*$L$1140</f>
        <v>0</v>
      </c>
      <c r="L1143" s="70"/>
    </row>
    <row r="1144" spans="1:12" x14ac:dyDescent="0.3">
      <c r="A1144" s="25">
        <v>225615</v>
      </c>
      <c r="B1144" s="153" t="str">
        <f>VLOOKUP(A1144,'CUSTOS UNITÁRIOS'!$A$2:$C$116,2,FALSE)</f>
        <v>CABO CU 1X 1,5MM² 1KV XLPE</v>
      </c>
      <c r="C1144" s="153"/>
      <c r="D1144" s="153"/>
      <c r="E1144" s="153"/>
      <c r="F1144" s="153"/>
      <c r="G1144" s="20">
        <v>13</v>
      </c>
      <c r="H1144" s="21" t="s">
        <v>130</v>
      </c>
      <c r="I1144" s="3">
        <f>VLOOKUP(A1144,'CUSTOS UNITÁRIOS'!$A$2:$C$116,3,FALSE)</f>
        <v>0</v>
      </c>
      <c r="J1144" s="22">
        <f t="shared" si="81"/>
        <v>0</v>
      </c>
      <c r="K1144" s="22">
        <f t="shared" si="82"/>
        <v>0</v>
      </c>
      <c r="L1144" s="70"/>
    </row>
    <row r="1145" spans="1:12" x14ac:dyDescent="0.3">
      <c r="A1145" s="25">
        <v>2931</v>
      </c>
      <c r="B1145" s="153" t="str">
        <f>VLOOKUP(A1145,'CUSTOS UNITÁRIOS'!$A$2:$C$116,2,FALSE)</f>
        <v>CABO DE AÇO SM 1/4P (6,4MM) 7 FIOS</v>
      </c>
      <c r="C1145" s="153"/>
      <c r="D1145" s="153"/>
      <c r="E1145" s="153"/>
      <c r="F1145" s="153"/>
      <c r="G1145" s="20">
        <v>0.4</v>
      </c>
      <c r="H1145" s="21" t="s">
        <v>131</v>
      </c>
      <c r="I1145" s="3">
        <f>VLOOKUP(A1145,'CUSTOS UNITÁRIOS'!$A$2:$C$116,3,FALSE)</f>
        <v>0</v>
      </c>
      <c r="J1145" s="22">
        <f t="shared" si="81"/>
        <v>0</v>
      </c>
      <c r="K1145" s="22">
        <f t="shared" si="82"/>
        <v>0</v>
      </c>
      <c r="L1145" s="70"/>
    </row>
    <row r="1146" spans="1:12" x14ac:dyDescent="0.3">
      <c r="A1146" s="25">
        <v>236893</v>
      </c>
      <c r="B1146" s="153" t="str">
        <f>VLOOKUP(A1146,'CUSTOS UNITÁRIOS'!$A$2:$C$116,2,FALSE)</f>
        <v>CINTA DE AÇO D 230MM</v>
      </c>
      <c r="C1146" s="153"/>
      <c r="D1146" s="153"/>
      <c r="E1146" s="153"/>
      <c r="F1146" s="153"/>
      <c r="G1146" s="20">
        <v>2</v>
      </c>
      <c r="H1146" s="21" t="s">
        <v>128</v>
      </c>
      <c r="I1146" s="3">
        <f>VLOOKUP(A1146,'CUSTOS UNITÁRIOS'!$A$2:$C$116,3,FALSE)</f>
        <v>0</v>
      </c>
      <c r="J1146" s="22">
        <f t="shared" si="81"/>
        <v>0</v>
      </c>
      <c r="K1146" s="22">
        <f t="shared" si="82"/>
        <v>0</v>
      </c>
      <c r="L1146" s="70"/>
    </row>
    <row r="1147" spans="1:12" x14ac:dyDescent="0.3">
      <c r="A1147" s="25">
        <v>227850</v>
      </c>
      <c r="B1147" s="153" t="str">
        <f>VLOOKUP(A1147,'CUSTOS UNITÁRIOS'!$A$2:$C$116,2,FALSE)</f>
        <v>CONETOR CUNHA CU ITEM 1</v>
      </c>
      <c r="C1147" s="153"/>
      <c r="D1147" s="153"/>
      <c r="E1147" s="153"/>
      <c r="F1147" s="153"/>
      <c r="G1147" s="20">
        <v>1</v>
      </c>
      <c r="H1147" s="21" t="s">
        <v>128</v>
      </c>
      <c r="I1147" s="3">
        <f>VLOOKUP(A1147,'CUSTOS UNITÁRIOS'!$A$2:$C$116,3,FALSE)</f>
        <v>0</v>
      </c>
      <c r="J1147" s="22">
        <f t="shared" si="81"/>
        <v>0</v>
      </c>
      <c r="K1147" s="22">
        <f t="shared" si="82"/>
        <v>0</v>
      </c>
      <c r="L1147" s="70"/>
    </row>
    <row r="1148" spans="1:12" x14ac:dyDescent="0.3">
      <c r="A1148" s="25">
        <v>379679</v>
      </c>
      <c r="B1148" s="153" t="str">
        <f>VLOOKUP(A1148,'CUSTOS UNITÁRIOS'!$A$2:$C$116,2,FALSE)</f>
        <v>CONETOR DE PERFURAÇÃO 35-120MM²/1,5MM²</v>
      </c>
      <c r="C1148" s="153"/>
      <c r="D1148" s="153"/>
      <c r="E1148" s="153"/>
      <c r="F1148" s="153"/>
      <c r="G1148" s="20">
        <v>2</v>
      </c>
      <c r="H1148" s="21" t="s">
        <v>128</v>
      </c>
      <c r="I1148" s="3">
        <f>VLOOKUP(A1148,'CUSTOS UNITÁRIOS'!$A$2:$C$116,3,FALSE)</f>
        <v>0</v>
      </c>
      <c r="J1148" s="22">
        <f t="shared" si="81"/>
        <v>0</v>
      </c>
      <c r="K1148" s="22">
        <f t="shared" si="82"/>
        <v>0</v>
      </c>
      <c r="L1148" s="70"/>
    </row>
    <row r="1149" spans="1:12" x14ac:dyDescent="0.3">
      <c r="A1149" s="25">
        <v>227777</v>
      </c>
      <c r="B1149" s="153" t="str">
        <f>VLOOKUP(A1149,'CUSTOS UNITÁRIOS'!$A$2:$C$116,2,FALSE)</f>
        <v>CONETOR FORMATO H ITEM 2 CAA 27-54MM² / 13-34MM²</v>
      </c>
      <c r="C1149" s="153"/>
      <c r="D1149" s="153"/>
      <c r="E1149" s="153"/>
      <c r="F1149" s="153"/>
      <c r="G1149" s="20">
        <v>1</v>
      </c>
      <c r="H1149" s="21" t="s">
        <v>128</v>
      </c>
      <c r="I1149" s="3">
        <f>VLOOKUP(A1149,'CUSTOS UNITÁRIOS'!$A$2:$C$116,3,FALSE)</f>
        <v>0</v>
      </c>
      <c r="J1149" s="22">
        <f t="shared" si="81"/>
        <v>0</v>
      </c>
      <c r="K1149" s="22">
        <f t="shared" si="82"/>
        <v>0</v>
      </c>
      <c r="L1149" s="70"/>
    </row>
    <row r="1150" spans="1:12" x14ac:dyDescent="0.3">
      <c r="A1150" s="25">
        <v>231175</v>
      </c>
      <c r="B1150" s="153" t="str">
        <f>VLOOKUP(A1150,'CUSTOS UNITÁRIOS'!$A$2:$C$116,2,FALSE)</f>
        <v>CONETOR PARA ATERRAMENTO DE FERRAGENS DE IP</v>
      </c>
      <c r="C1150" s="153"/>
      <c r="D1150" s="153"/>
      <c r="E1150" s="153"/>
      <c r="F1150" s="153"/>
      <c r="G1150" s="20">
        <v>2</v>
      </c>
      <c r="H1150" s="21" t="s">
        <v>128</v>
      </c>
      <c r="I1150" s="3">
        <f>VLOOKUP(A1150,'CUSTOS UNITÁRIOS'!$A$2:$C$116,3,FALSE)</f>
        <v>0</v>
      </c>
      <c r="J1150" s="22">
        <f t="shared" si="81"/>
        <v>0</v>
      </c>
      <c r="K1150" s="22">
        <f t="shared" si="82"/>
        <v>0</v>
      </c>
      <c r="L1150" s="70"/>
    </row>
    <row r="1151" spans="1:12" x14ac:dyDescent="0.3">
      <c r="A1151" s="25">
        <v>2</v>
      </c>
      <c r="B1151" s="153" t="str">
        <f>VLOOKUP(A1151,'CUSTOS UNITÁRIOS'!$A$2:$C$116,2,FALSE)</f>
        <v>LUMINARIA LED - VIÁRIA 100W</v>
      </c>
      <c r="C1151" s="153"/>
      <c r="D1151" s="153"/>
      <c r="E1151" s="153"/>
      <c r="F1151" s="153"/>
      <c r="G1151" s="20">
        <v>1</v>
      </c>
      <c r="H1151" s="21" t="s">
        <v>128</v>
      </c>
      <c r="I1151" s="3">
        <f>VLOOKUP(A1151,'CUSTOS UNITÁRIOS'!$A$2:$C$116,3,FALSE)</f>
        <v>0</v>
      </c>
      <c r="J1151" s="22">
        <f t="shared" si="81"/>
        <v>0</v>
      </c>
      <c r="K1151" s="22">
        <f t="shared" si="82"/>
        <v>0</v>
      </c>
      <c r="L1151" s="70"/>
    </row>
    <row r="1152" spans="1:12" x14ac:dyDescent="0.3">
      <c r="A1152" s="25">
        <v>66878</v>
      </c>
      <c r="B1152" s="153" t="str">
        <f>VLOOKUP(A1152,'CUSTOS UNITÁRIOS'!$A$2:$C$116,2,FALSE)</f>
        <v>PARAFUSO CABEÇA ABAULADA M16X 45MM</v>
      </c>
      <c r="C1152" s="153"/>
      <c r="D1152" s="153"/>
      <c r="E1152" s="153"/>
      <c r="F1152" s="153"/>
      <c r="G1152" s="20">
        <v>2</v>
      </c>
      <c r="H1152" s="21" t="s">
        <v>128</v>
      </c>
      <c r="I1152" s="3">
        <f>VLOOKUP(A1152,'CUSTOS UNITÁRIOS'!$A$2:$C$116,3,FALSE)</f>
        <v>0</v>
      </c>
      <c r="J1152" s="22">
        <f t="shared" si="81"/>
        <v>0</v>
      </c>
      <c r="K1152" s="22">
        <f t="shared" si="82"/>
        <v>0</v>
      </c>
      <c r="L1152" s="70"/>
    </row>
    <row r="1153" spans="1:12" x14ac:dyDescent="0.3">
      <c r="A1153" s="25">
        <v>66886</v>
      </c>
      <c r="B1153" s="153" t="str">
        <f>VLOOKUP(A1153,'CUSTOS UNITÁRIOS'!$A$2:$C$116,2,FALSE)</f>
        <v>PARAFUSO CABEÇA ABAULADA M16X 70MM</v>
      </c>
      <c r="C1153" s="153"/>
      <c r="D1153" s="153"/>
      <c r="E1153" s="153"/>
      <c r="F1153" s="153"/>
      <c r="G1153" s="20">
        <v>4</v>
      </c>
      <c r="H1153" s="21" t="s">
        <v>128</v>
      </c>
      <c r="I1153" s="3">
        <f>VLOOKUP(A1153,'CUSTOS UNITÁRIOS'!$A$2:$C$116,3,FALSE)</f>
        <v>0</v>
      </c>
      <c r="J1153" s="22">
        <f t="shared" si="81"/>
        <v>0</v>
      </c>
      <c r="K1153" s="22">
        <f t="shared" si="82"/>
        <v>0</v>
      </c>
      <c r="L1153" s="70"/>
    </row>
    <row r="1154" spans="1:12" x14ac:dyDescent="0.3">
      <c r="A1154" s="25">
        <v>327361</v>
      </c>
      <c r="B1154" s="153" t="str">
        <f>VLOOKUP(A1154,'CUSTOS UNITÁRIOS'!$A$2:$C$116,2,FALSE)</f>
        <v>RELÉ FOTOELÉTRICO ELETRÔNICO 105-305V</v>
      </c>
      <c r="C1154" s="153"/>
      <c r="D1154" s="153"/>
      <c r="E1154" s="153"/>
      <c r="F1154" s="153"/>
      <c r="G1154" s="20">
        <v>1</v>
      </c>
      <c r="H1154" s="21" t="s">
        <v>128</v>
      </c>
      <c r="I1154" s="3">
        <f>VLOOKUP(A1154,'CUSTOS UNITÁRIOS'!$A$2:$C$116,3,FALSE)</f>
        <v>0</v>
      </c>
      <c r="J1154" s="22">
        <f t="shared" si="81"/>
        <v>0</v>
      </c>
      <c r="K1154" s="22">
        <f t="shared" si="82"/>
        <v>0</v>
      </c>
      <c r="L1154" s="70"/>
    </row>
    <row r="1155" spans="1:12" x14ac:dyDescent="0.3">
      <c r="A1155" s="27"/>
      <c r="B1155" s="49"/>
      <c r="C1155" s="49"/>
      <c r="D1155" s="49"/>
      <c r="E1155" s="49"/>
      <c r="F1155" s="49"/>
      <c r="G1155" s="35"/>
      <c r="H1155" s="36"/>
      <c r="I1155" s="37"/>
      <c r="J1155" s="38"/>
      <c r="K1155" s="33">
        <f>SUM(K1142:K1154)</f>
        <v>0</v>
      </c>
      <c r="L1155" s="70"/>
    </row>
    <row r="1156" spans="1:12" x14ac:dyDescent="0.3">
      <c r="A1156" s="27"/>
      <c r="B1156" s="49"/>
      <c r="C1156" s="49"/>
      <c r="D1156" s="49"/>
      <c r="E1156" s="49"/>
      <c r="F1156" s="49"/>
      <c r="G1156" s="35"/>
      <c r="H1156" s="36"/>
      <c r="I1156" s="37"/>
      <c r="J1156" s="38"/>
      <c r="K1156" s="38"/>
      <c r="L1156" s="70"/>
    </row>
    <row r="1157" spans="1:12" x14ac:dyDescent="0.3">
      <c r="A1157" s="154" t="s">
        <v>150</v>
      </c>
      <c r="B1157" s="154"/>
      <c r="C1157" s="154"/>
      <c r="D1157" s="154"/>
      <c r="E1157" s="154"/>
      <c r="F1157" s="154"/>
      <c r="L1157" s="70"/>
    </row>
    <row r="1158" spans="1:12" x14ac:dyDescent="0.3">
      <c r="A1158" s="26" t="s">
        <v>109</v>
      </c>
      <c r="B1158" s="148" t="str">
        <f>VLOOKUP(A1158,'CUSTOS UNITÁRIOS'!$A$2:$C$116,2,FALSE)</f>
        <v xml:space="preserve">UNIDADE DE SERVIÇO DE CONSTRUÇÃO DE REDES </v>
      </c>
      <c r="C1158" s="148"/>
      <c r="D1158" s="148"/>
      <c r="E1158" s="148"/>
      <c r="F1158" s="148"/>
      <c r="G1158" s="23">
        <v>0.1</v>
      </c>
      <c r="H1158" s="24" t="s">
        <v>128</v>
      </c>
      <c r="I1158" s="24">
        <f>VLOOKUP(A1158,'CUSTOS UNITÁRIOS'!$A$2:$C$116,3,FALSE)</f>
        <v>0</v>
      </c>
      <c r="J1158" s="40">
        <f t="shared" ref="J1158:J1159" si="83">I1158*G1158</f>
        <v>0</v>
      </c>
      <c r="K1158" s="40">
        <f>J1158*1</f>
        <v>0</v>
      </c>
      <c r="L1158" s="70"/>
    </row>
    <row r="1159" spans="1:12" x14ac:dyDescent="0.3">
      <c r="A1159" s="26" t="s">
        <v>111</v>
      </c>
      <c r="B1159" s="148" t="str">
        <f>VLOOKUP(A1159,'CUSTOS UNITÁRIOS'!$A$2:$C$116,2,FALSE)</f>
        <v xml:space="preserve">UNIDADE DE SERVIÇO DE PROJETO </v>
      </c>
      <c r="C1159" s="148"/>
      <c r="D1159" s="148"/>
      <c r="E1159" s="148"/>
      <c r="F1159" s="148"/>
      <c r="G1159" s="23">
        <v>0.5</v>
      </c>
      <c r="H1159" s="24" t="s">
        <v>128</v>
      </c>
      <c r="I1159" s="24">
        <f>VLOOKUP(A1159,'CUSTOS UNITÁRIOS'!$A$2:$C$116,3,FALSE)</f>
        <v>0</v>
      </c>
      <c r="J1159" s="40">
        <f t="shared" si="83"/>
        <v>0</v>
      </c>
      <c r="K1159" s="40">
        <f>J1159*1</f>
        <v>0</v>
      </c>
      <c r="L1159" s="70"/>
    </row>
    <row r="1160" spans="1:12" x14ac:dyDescent="0.3">
      <c r="K1160" s="22">
        <f>K1158+K1159</f>
        <v>0</v>
      </c>
      <c r="L1160" s="70"/>
    </row>
    <row r="1161" spans="1:12" x14ac:dyDescent="0.3">
      <c r="L1161" s="70"/>
    </row>
    <row r="1162" spans="1:12" x14ac:dyDescent="0.3">
      <c r="L1162" s="70"/>
    </row>
    <row r="1163" spans="1:12" x14ac:dyDescent="0.3">
      <c r="L1163" s="70"/>
    </row>
    <row r="1164" spans="1:12" x14ac:dyDescent="0.3">
      <c r="L1164" s="70"/>
    </row>
    <row r="1165" spans="1:12" x14ac:dyDescent="0.3">
      <c r="L1165" s="70"/>
    </row>
    <row r="1166" spans="1:12" x14ac:dyDescent="0.3">
      <c r="L1166" s="70"/>
    </row>
    <row r="1167" spans="1:12" x14ac:dyDescent="0.3">
      <c r="L1167" s="70"/>
    </row>
    <row r="1168" spans="1:12" x14ac:dyDescent="0.3">
      <c r="L1168" s="70"/>
    </row>
    <row r="1169" spans="1:12" ht="15" thickBot="1" x14ac:dyDescent="0.35">
      <c r="L1169" s="70"/>
    </row>
    <row r="1170" spans="1:12" ht="15" customHeight="1" x14ac:dyDescent="0.3">
      <c r="A1170" s="121" t="s">
        <v>344</v>
      </c>
      <c r="B1170" s="105"/>
      <c r="C1170" s="105"/>
      <c r="D1170" s="105"/>
      <c r="E1170" s="105"/>
      <c r="F1170" s="105"/>
      <c r="G1170" s="106"/>
      <c r="H1170" s="8"/>
      <c r="I1170" s="8"/>
      <c r="L1170" s="70"/>
    </row>
    <row r="1171" spans="1:12" x14ac:dyDescent="0.3">
      <c r="A1171" s="107"/>
      <c r="B1171" s="108"/>
      <c r="C1171" s="108"/>
      <c r="D1171" s="108"/>
      <c r="E1171" s="108"/>
      <c r="F1171" s="108"/>
      <c r="G1171" s="109"/>
      <c r="H1171" s="8"/>
      <c r="I1171" s="8"/>
      <c r="L1171" s="70"/>
    </row>
    <row r="1172" spans="1:12" ht="15" thickBot="1" x14ac:dyDescent="0.35">
      <c r="A1172" s="110"/>
      <c r="B1172" s="111"/>
      <c r="C1172" s="111"/>
      <c r="D1172" s="111"/>
      <c r="E1172" s="111"/>
      <c r="F1172" s="111"/>
      <c r="G1172" s="112"/>
      <c r="H1172" s="9"/>
      <c r="I1172" s="9"/>
      <c r="J1172" s="6"/>
      <c r="K1172" s="6"/>
      <c r="L1172" s="70"/>
    </row>
    <row r="1173" spans="1:12" ht="15" thickBot="1" x14ac:dyDescent="0.35">
      <c r="A1173" s="5"/>
      <c r="B1173" s="5"/>
      <c r="C1173" s="5"/>
      <c r="D1173" s="5"/>
      <c r="E1173" s="5"/>
      <c r="F1173" s="5"/>
      <c r="G1173" s="16"/>
      <c r="H1173" s="10"/>
      <c r="I1173" s="10"/>
      <c r="L1173" s="70"/>
    </row>
    <row r="1174" spans="1:12" ht="15" thickBot="1" x14ac:dyDescent="0.35">
      <c r="A1174" s="113"/>
      <c r="B1174" s="114"/>
      <c r="C1174" s="114"/>
      <c r="D1174" s="114"/>
      <c r="E1174" s="31"/>
      <c r="F1174" s="114"/>
      <c r="G1174" s="114"/>
      <c r="H1174" s="32"/>
      <c r="I1174" s="115"/>
      <c r="J1174" s="115"/>
      <c r="K1174" s="116"/>
      <c r="L1174" s="70"/>
    </row>
    <row r="1175" spans="1:12" ht="16.2" thickBot="1" x14ac:dyDescent="0.35">
      <c r="A1175" s="27"/>
      <c r="B1175" s="28"/>
      <c r="C1175" s="28"/>
      <c r="D1175" s="28"/>
      <c r="E1175" s="29"/>
      <c r="F1175" s="5"/>
      <c r="G1175" s="30"/>
      <c r="H1175" s="10"/>
      <c r="I1175" s="10"/>
      <c r="J1175" s="5"/>
      <c r="K1175" s="5"/>
      <c r="L1175" s="70"/>
    </row>
    <row r="1176" spans="1:12" ht="15" thickBot="1" x14ac:dyDescent="0.35">
      <c r="A1176" s="149"/>
      <c r="B1176" s="150"/>
      <c r="C1176" s="150"/>
      <c r="D1176" s="150"/>
      <c r="E1176" s="150"/>
      <c r="F1176" s="150"/>
      <c r="G1176" s="150"/>
      <c r="H1176" s="150"/>
      <c r="I1176" s="150"/>
      <c r="J1176" s="150"/>
      <c r="K1176" s="151"/>
      <c r="L1176" s="70"/>
    </row>
    <row r="1177" spans="1:12" ht="15" thickBot="1" x14ac:dyDescent="0.35">
      <c r="A1177" s="149"/>
      <c r="B1177" s="150"/>
      <c r="C1177" s="150"/>
      <c r="D1177" s="150"/>
      <c r="E1177" s="150"/>
      <c r="F1177" s="150"/>
      <c r="G1177" s="150"/>
      <c r="H1177" s="150"/>
      <c r="I1177" s="150"/>
      <c r="J1177" s="150"/>
      <c r="K1177" s="151"/>
      <c r="L1177" s="70"/>
    </row>
    <row r="1178" spans="1:12" x14ac:dyDescent="0.3">
      <c r="A1178" s="155" t="s">
        <v>126</v>
      </c>
      <c r="B1178" s="157" t="s">
        <v>195</v>
      </c>
      <c r="C1178" s="158" t="s">
        <v>193</v>
      </c>
      <c r="D1178" s="159"/>
      <c r="E1178" s="159"/>
      <c r="F1178" s="159"/>
      <c r="G1178" s="159"/>
      <c r="H1178" s="159"/>
      <c r="I1178" s="160"/>
      <c r="J1178" s="164" t="s">
        <v>139</v>
      </c>
      <c r="K1178" s="165"/>
      <c r="L1178" s="69" t="s">
        <v>149</v>
      </c>
    </row>
    <row r="1179" spans="1:12" x14ac:dyDescent="0.3">
      <c r="A1179" s="156"/>
      <c r="B1179" s="134"/>
      <c r="C1179" s="161"/>
      <c r="D1179" s="162"/>
      <c r="E1179" s="162"/>
      <c r="F1179" s="162"/>
      <c r="G1179" s="162"/>
      <c r="H1179" s="162"/>
      <c r="I1179" s="163"/>
      <c r="J1179" s="166">
        <f>K1194+K1199</f>
        <v>0</v>
      </c>
      <c r="K1179" s="167"/>
      <c r="L1179" s="69"/>
    </row>
    <row r="1180" spans="1:12" ht="27.6" x14ac:dyDescent="0.3">
      <c r="A1180" s="12" t="s">
        <v>119</v>
      </c>
      <c r="B1180" s="152" t="s">
        <v>120</v>
      </c>
      <c r="C1180" s="152"/>
      <c r="D1180" s="152"/>
      <c r="E1180" s="152"/>
      <c r="F1180" s="152"/>
      <c r="G1180" s="17" t="s">
        <v>125</v>
      </c>
      <c r="H1180" s="13" t="s">
        <v>124</v>
      </c>
      <c r="I1180" s="14" t="s">
        <v>123</v>
      </c>
      <c r="J1180" s="14" t="s">
        <v>121</v>
      </c>
      <c r="K1180" s="15" t="s">
        <v>122</v>
      </c>
      <c r="L1180" s="70"/>
    </row>
    <row r="1181" spans="1:12" x14ac:dyDescent="0.3">
      <c r="A1181" s="25">
        <v>230102</v>
      </c>
      <c r="B1181" s="153" t="str">
        <f>VLOOKUP(A1181,'CUSTOS UNITÁRIOS'!$A$2:$C$116,2,FALSE)</f>
        <v>ALÇA PARA ESTRIBO ABERTA</v>
      </c>
      <c r="C1181" s="153"/>
      <c r="D1181" s="153"/>
      <c r="E1181" s="153"/>
      <c r="F1181" s="153"/>
      <c r="G1181" s="20">
        <v>1</v>
      </c>
      <c r="H1181" s="21" t="s">
        <v>128</v>
      </c>
      <c r="I1181" s="3">
        <f>VLOOKUP(A1181,'CUSTOS UNITÁRIOS'!$A$2:$C$116,3,FALSE)</f>
        <v>0</v>
      </c>
      <c r="J1181" s="22">
        <f>I1181*G1181</f>
        <v>0</v>
      </c>
      <c r="K1181" s="22">
        <f>J1181*$L$1179</f>
        <v>0</v>
      </c>
      <c r="L1181" s="70"/>
    </row>
    <row r="1182" spans="1:12" x14ac:dyDescent="0.3">
      <c r="A1182" s="25">
        <v>258921</v>
      </c>
      <c r="B1182" s="153" t="str">
        <f>VLOOKUP(A1182,'CUSTOS UNITÁRIOS'!$A$2:$C$116,2,FALSE)</f>
        <v>BRAÇO PARA IP TIPO MÉDIO</v>
      </c>
      <c r="C1182" s="153"/>
      <c r="D1182" s="153"/>
      <c r="E1182" s="153"/>
      <c r="F1182" s="153"/>
      <c r="G1182" s="20">
        <v>1</v>
      </c>
      <c r="H1182" s="21" t="s">
        <v>128</v>
      </c>
      <c r="I1182" s="3">
        <f>VLOOKUP(A1182,'CUSTOS UNITÁRIOS'!$A$2:$C$116,3,FALSE)</f>
        <v>0</v>
      </c>
      <c r="J1182" s="22">
        <f t="shared" ref="J1182:J1193" si="84">I1182*G1182</f>
        <v>0</v>
      </c>
      <c r="K1182" s="22">
        <f t="shared" ref="K1182:K1193" si="85">J1182*$L$1179</f>
        <v>0</v>
      </c>
      <c r="L1182" s="70"/>
    </row>
    <row r="1183" spans="1:12" x14ac:dyDescent="0.3">
      <c r="A1183" s="25">
        <v>225615</v>
      </c>
      <c r="B1183" s="153" t="str">
        <f>VLOOKUP(A1183,'CUSTOS UNITÁRIOS'!$A$2:$C$116,2,FALSE)</f>
        <v>CABO CU 1X 1,5MM² 1KV XLPE</v>
      </c>
      <c r="C1183" s="153"/>
      <c r="D1183" s="153"/>
      <c r="E1183" s="153"/>
      <c r="F1183" s="153"/>
      <c r="G1183" s="20">
        <v>13</v>
      </c>
      <c r="H1183" s="21" t="s">
        <v>130</v>
      </c>
      <c r="I1183" s="3">
        <f>VLOOKUP(A1183,'CUSTOS UNITÁRIOS'!$A$2:$C$116,3,FALSE)</f>
        <v>0</v>
      </c>
      <c r="J1183" s="22">
        <f t="shared" si="84"/>
        <v>0</v>
      </c>
      <c r="K1183" s="22">
        <f t="shared" si="85"/>
        <v>0</v>
      </c>
      <c r="L1183" s="70"/>
    </row>
    <row r="1184" spans="1:12" x14ac:dyDescent="0.3">
      <c r="A1184" s="25">
        <v>2931</v>
      </c>
      <c r="B1184" s="153" t="str">
        <f>VLOOKUP(A1184,'CUSTOS UNITÁRIOS'!$A$2:$C$116,2,FALSE)</f>
        <v>CABO DE AÇO SM 1/4P (6,4MM) 7 FIOS</v>
      </c>
      <c r="C1184" s="153"/>
      <c r="D1184" s="153"/>
      <c r="E1184" s="153"/>
      <c r="F1184" s="153"/>
      <c r="G1184" s="20">
        <v>0.4</v>
      </c>
      <c r="H1184" s="21" t="s">
        <v>131</v>
      </c>
      <c r="I1184" s="3">
        <f>VLOOKUP(A1184,'CUSTOS UNITÁRIOS'!$A$2:$C$116,3,FALSE)</f>
        <v>0</v>
      </c>
      <c r="J1184" s="22">
        <f t="shared" si="84"/>
        <v>0</v>
      </c>
      <c r="K1184" s="22">
        <f t="shared" si="85"/>
        <v>0</v>
      </c>
      <c r="L1184" s="70"/>
    </row>
    <row r="1185" spans="1:12" x14ac:dyDescent="0.3">
      <c r="A1185" s="25">
        <v>236893</v>
      </c>
      <c r="B1185" s="153" t="str">
        <f>VLOOKUP(A1185,'CUSTOS UNITÁRIOS'!$A$2:$C$116,2,FALSE)</f>
        <v>CINTA DE AÇO D 230MM</v>
      </c>
      <c r="C1185" s="153"/>
      <c r="D1185" s="153"/>
      <c r="E1185" s="153"/>
      <c r="F1185" s="153"/>
      <c r="G1185" s="20">
        <v>2</v>
      </c>
      <c r="H1185" s="21" t="s">
        <v>128</v>
      </c>
      <c r="I1185" s="3">
        <f>VLOOKUP(A1185,'CUSTOS UNITÁRIOS'!$A$2:$C$116,3,FALSE)</f>
        <v>0</v>
      </c>
      <c r="J1185" s="22">
        <f t="shared" si="84"/>
        <v>0</v>
      </c>
      <c r="K1185" s="22">
        <f t="shared" si="85"/>
        <v>0</v>
      </c>
      <c r="L1185" s="70"/>
    </row>
    <row r="1186" spans="1:12" x14ac:dyDescent="0.3">
      <c r="A1186" s="25">
        <v>227850</v>
      </c>
      <c r="B1186" s="153" t="str">
        <f>VLOOKUP(A1186,'CUSTOS UNITÁRIOS'!$A$2:$C$116,2,FALSE)</f>
        <v>CONETOR CUNHA CU ITEM 1</v>
      </c>
      <c r="C1186" s="153"/>
      <c r="D1186" s="153"/>
      <c r="E1186" s="153"/>
      <c r="F1186" s="153"/>
      <c r="G1186" s="20">
        <v>1</v>
      </c>
      <c r="H1186" s="21" t="s">
        <v>128</v>
      </c>
      <c r="I1186" s="3">
        <f>VLOOKUP(A1186,'CUSTOS UNITÁRIOS'!$A$2:$C$116,3,FALSE)</f>
        <v>0</v>
      </c>
      <c r="J1186" s="22">
        <f t="shared" si="84"/>
        <v>0</v>
      </c>
      <c r="K1186" s="22">
        <f t="shared" si="85"/>
        <v>0</v>
      </c>
      <c r="L1186" s="70"/>
    </row>
    <row r="1187" spans="1:12" x14ac:dyDescent="0.3">
      <c r="A1187" s="25">
        <v>379679</v>
      </c>
      <c r="B1187" s="153" t="str">
        <f>VLOOKUP(A1187,'CUSTOS UNITÁRIOS'!$A$2:$C$116,2,FALSE)</f>
        <v>CONETOR DE PERFURAÇÃO 35-120MM²/1,5MM²</v>
      </c>
      <c r="C1187" s="153"/>
      <c r="D1187" s="153"/>
      <c r="E1187" s="153"/>
      <c r="F1187" s="153"/>
      <c r="G1187" s="20">
        <v>2</v>
      </c>
      <c r="H1187" s="21" t="s">
        <v>128</v>
      </c>
      <c r="I1187" s="3">
        <f>VLOOKUP(A1187,'CUSTOS UNITÁRIOS'!$A$2:$C$116,3,FALSE)</f>
        <v>0</v>
      </c>
      <c r="J1187" s="22">
        <f t="shared" si="84"/>
        <v>0</v>
      </c>
      <c r="K1187" s="22">
        <f t="shared" si="85"/>
        <v>0</v>
      </c>
      <c r="L1187" s="70"/>
    </row>
    <row r="1188" spans="1:12" x14ac:dyDescent="0.3">
      <c r="A1188" s="25">
        <v>227777</v>
      </c>
      <c r="B1188" s="153" t="str">
        <f>VLOOKUP(A1188,'CUSTOS UNITÁRIOS'!$A$2:$C$116,2,FALSE)</f>
        <v>CONETOR FORMATO H ITEM 2 CAA 27-54MM² / 13-34MM²</v>
      </c>
      <c r="C1188" s="153"/>
      <c r="D1188" s="153"/>
      <c r="E1188" s="153"/>
      <c r="F1188" s="153"/>
      <c r="G1188" s="20">
        <v>1</v>
      </c>
      <c r="H1188" s="21" t="s">
        <v>128</v>
      </c>
      <c r="I1188" s="3">
        <f>VLOOKUP(A1188,'CUSTOS UNITÁRIOS'!$A$2:$C$116,3,FALSE)</f>
        <v>0</v>
      </c>
      <c r="J1188" s="22">
        <f t="shared" si="84"/>
        <v>0</v>
      </c>
      <c r="K1188" s="22">
        <f t="shared" si="85"/>
        <v>0</v>
      </c>
      <c r="L1188" s="70"/>
    </row>
    <row r="1189" spans="1:12" x14ac:dyDescent="0.3">
      <c r="A1189" s="25">
        <v>231175</v>
      </c>
      <c r="B1189" s="153" t="str">
        <f>VLOOKUP(A1189,'CUSTOS UNITÁRIOS'!$A$2:$C$116,2,FALSE)</f>
        <v>CONETOR PARA ATERRAMENTO DE FERRAGENS DE IP</v>
      </c>
      <c r="C1189" s="153"/>
      <c r="D1189" s="153"/>
      <c r="E1189" s="153"/>
      <c r="F1189" s="153"/>
      <c r="G1189" s="20">
        <v>2</v>
      </c>
      <c r="H1189" s="21" t="s">
        <v>128</v>
      </c>
      <c r="I1189" s="3">
        <f>VLOOKUP(A1189,'CUSTOS UNITÁRIOS'!$A$2:$C$116,3,FALSE)</f>
        <v>0</v>
      </c>
      <c r="J1189" s="22">
        <f t="shared" si="84"/>
        <v>0</v>
      </c>
      <c r="K1189" s="22">
        <f t="shared" si="85"/>
        <v>0</v>
      </c>
      <c r="L1189" s="70"/>
    </row>
    <row r="1190" spans="1:12" x14ac:dyDescent="0.3">
      <c r="A1190" s="25">
        <v>3</v>
      </c>
      <c r="B1190" s="153" t="str">
        <f>VLOOKUP(A1190,'CUSTOS UNITÁRIOS'!$A$2:$C$116,2,FALSE)</f>
        <v>LUMINARIA LED - VIÁRIA 120W  (115W)</v>
      </c>
      <c r="C1190" s="153"/>
      <c r="D1190" s="153"/>
      <c r="E1190" s="153"/>
      <c r="F1190" s="153"/>
      <c r="G1190" s="20">
        <v>1</v>
      </c>
      <c r="H1190" s="21" t="s">
        <v>128</v>
      </c>
      <c r="I1190" s="3">
        <f>VLOOKUP(A1190,'CUSTOS UNITÁRIOS'!$A$2:$C$116,3,FALSE)</f>
        <v>0</v>
      </c>
      <c r="J1190" s="22">
        <f t="shared" si="84"/>
        <v>0</v>
      </c>
      <c r="K1190" s="22">
        <f t="shared" si="85"/>
        <v>0</v>
      </c>
      <c r="L1190" s="70"/>
    </row>
    <row r="1191" spans="1:12" x14ac:dyDescent="0.3">
      <c r="A1191" s="25">
        <v>66878</v>
      </c>
      <c r="B1191" s="153" t="str">
        <f>VLOOKUP(A1191,'CUSTOS UNITÁRIOS'!$A$2:$C$116,2,FALSE)</f>
        <v>PARAFUSO CABEÇA ABAULADA M16X 45MM</v>
      </c>
      <c r="C1191" s="153"/>
      <c r="D1191" s="153"/>
      <c r="E1191" s="153"/>
      <c r="F1191" s="153"/>
      <c r="G1191" s="20">
        <v>2</v>
      </c>
      <c r="H1191" s="21" t="s">
        <v>128</v>
      </c>
      <c r="I1191" s="3">
        <f>VLOOKUP(A1191,'CUSTOS UNITÁRIOS'!$A$2:$C$116,3,FALSE)</f>
        <v>0</v>
      </c>
      <c r="J1191" s="22">
        <f t="shared" si="84"/>
        <v>0</v>
      </c>
      <c r="K1191" s="22">
        <f t="shared" si="85"/>
        <v>0</v>
      </c>
      <c r="L1191" s="70"/>
    </row>
    <row r="1192" spans="1:12" x14ac:dyDescent="0.3">
      <c r="A1192" s="25">
        <v>66886</v>
      </c>
      <c r="B1192" s="153" t="str">
        <f>VLOOKUP(A1192,'CUSTOS UNITÁRIOS'!$A$2:$C$116,2,FALSE)</f>
        <v>PARAFUSO CABEÇA ABAULADA M16X 70MM</v>
      </c>
      <c r="C1192" s="153"/>
      <c r="D1192" s="153"/>
      <c r="E1192" s="153"/>
      <c r="F1192" s="153"/>
      <c r="G1192" s="20">
        <v>4</v>
      </c>
      <c r="H1192" s="21" t="s">
        <v>128</v>
      </c>
      <c r="I1192" s="3">
        <f>VLOOKUP(A1192,'CUSTOS UNITÁRIOS'!$A$2:$C$116,3,FALSE)</f>
        <v>0</v>
      </c>
      <c r="J1192" s="22">
        <f t="shared" si="84"/>
        <v>0</v>
      </c>
      <c r="K1192" s="22">
        <f t="shared" si="85"/>
        <v>0</v>
      </c>
      <c r="L1192" s="70"/>
    </row>
    <row r="1193" spans="1:12" x14ac:dyDescent="0.3">
      <c r="A1193" s="25">
        <v>327361</v>
      </c>
      <c r="B1193" s="153" t="str">
        <f>VLOOKUP(A1193,'CUSTOS UNITÁRIOS'!$A$2:$C$116,2,FALSE)</f>
        <v>RELÉ FOTOELÉTRICO ELETRÔNICO 105-305V</v>
      </c>
      <c r="C1193" s="153"/>
      <c r="D1193" s="153"/>
      <c r="E1193" s="153"/>
      <c r="F1193" s="153"/>
      <c r="G1193" s="20">
        <v>1</v>
      </c>
      <c r="H1193" s="21" t="s">
        <v>128</v>
      </c>
      <c r="I1193" s="3">
        <f>VLOOKUP(A1193,'CUSTOS UNITÁRIOS'!$A$2:$C$116,3,FALSE)</f>
        <v>0</v>
      </c>
      <c r="J1193" s="22">
        <f t="shared" si="84"/>
        <v>0</v>
      </c>
      <c r="K1193" s="22">
        <f t="shared" si="85"/>
        <v>0</v>
      </c>
      <c r="L1193" s="70"/>
    </row>
    <row r="1194" spans="1:12" x14ac:dyDescent="0.3">
      <c r="A1194" s="27"/>
      <c r="B1194" s="49"/>
      <c r="C1194" s="49"/>
      <c r="D1194" s="49"/>
      <c r="E1194" s="49"/>
      <c r="F1194" s="49"/>
      <c r="G1194" s="35"/>
      <c r="H1194" s="36"/>
      <c r="I1194" s="37"/>
      <c r="J1194" s="38"/>
      <c r="K1194" s="33">
        <f>SUM(K1181:K1193)</f>
        <v>0</v>
      </c>
      <c r="L1194" s="70"/>
    </row>
    <row r="1195" spans="1:12" x14ac:dyDescent="0.3">
      <c r="A1195" s="27"/>
      <c r="B1195" s="49"/>
      <c r="C1195" s="49"/>
      <c r="D1195" s="49"/>
      <c r="E1195" s="49"/>
      <c r="F1195" s="49"/>
      <c r="G1195" s="35"/>
      <c r="H1195" s="36"/>
      <c r="I1195" s="37"/>
      <c r="J1195" s="38"/>
      <c r="K1195" s="38"/>
      <c r="L1195" s="70"/>
    </row>
    <row r="1196" spans="1:12" x14ac:dyDescent="0.3">
      <c r="A1196" s="154" t="s">
        <v>150</v>
      </c>
      <c r="B1196" s="154"/>
      <c r="C1196" s="154"/>
      <c r="D1196" s="154"/>
      <c r="E1196" s="154"/>
      <c r="F1196" s="154"/>
      <c r="L1196" s="70"/>
    </row>
    <row r="1197" spans="1:12" x14ac:dyDescent="0.3">
      <c r="A1197" s="26" t="s">
        <v>109</v>
      </c>
      <c r="B1197" s="148" t="str">
        <f>VLOOKUP(A1197,'CUSTOS UNITÁRIOS'!$A$2:$C$116,2,FALSE)</f>
        <v xml:space="preserve">UNIDADE DE SERVIÇO DE CONSTRUÇÃO DE REDES </v>
      </c>
      <c r="C1197" s="148"/>
      <c r="D1197" s="148"/>
      <c r="E1197" s="148"/>
      <c r="F1197" s="148"/>
      <c r="G1197" s="23">
        <v>0.1</v>
      </c>
      <c r="H1197" s="24" t="s">
        <v>128</v>
      </c>
      <c r="I1197" s="24">
        <f>VLOOKUP(A1197,'CUSTOS UNITÁRIOS'!$A$2:$C$116,3,FALSE)</f>
        <v>0</v>
      </c>
      <c r="J1197" s="40">
        <f t="shared" ref="J1197:J1198" si="86">I1197*G1197</f>
        <v>0</v>
      </c>
      <c r="K1197" s="40">
        <f>J1197*1</f>
        <v>0</v>
      </c>
      <c r="L1197" s="70"/>
    </row>
    <row r="1198" spans="1:12" x14ac:dyDescent="0.3">
      <c r="A1198" s="26" t="s">
        <v>111</v>
      </c>
      <c r="B1198" s="148" t="str">
        <f>VLOOKUP(A1198,'CUSTOS UNITÁRIOS'!$A$2:$C$116,2,FALSE)</f>
        <v xml:space="preserve">UNIDADE DE SERVIÇO DE PROJETO </v>
      </c>
      <c r="C1198" s="148"/>
      <c r="D1198" s="148"/>
      <c r="E1198" s="148"/>
      <c r="F1198" s="148"/>
      <c r="G1198" s="23">
        <v>0.5</v>
      </c>
      <c r="H1198" s="24" t="s">
        <v>128</v>
      </c>
      <c r="I1198" s="24">
        <f>VLOOKUP(A1198,'CUSTOS UNITÁRIOS'!$A$2:$C$116,3,FALSE)</f>
        <v>0</v>
      </c>
      <c r="J1198" s="40">
        <f t="shared" si="86"/>
        <v>0</v>
      </c>
      <c r="K1198" s="40">
        <f>J1198*1</f>
        <v>0</v>
      </c>
      <c r="L1198" s="70"/>
    </row>
    <row r="1199" spans="1:12" x14ac:dyDescent="0.3">
      <c r="K1199" s="22">
        <f>K1197+K1198</f>
        <v>0</v>
      </c>
      <c r="L1199" s="70"/>
    </row>
    <row r="1200" spans="1:12" x14ac:dyDescent="0.3">
      <c r="L1200" s="70"/>
    </row>
    <row r="1201" spans="1:12" x14ac:dyDescent="0.3">
      <c r="L1201" s="70"/>
    </row>
    <row r="1202" spans="1:12" x14ac:dyDescent="0.3">
      <c r="L1202" s="70"/>
    </row>
    <row r="1203" spans="1:12" x14ac:dyDescent="0.3">
      <c r="L1203" s="70"/>
    </row>
    <row r="1204" spans="1:12" x14ac:dyDescent="0.3">
      <c r="L1204" s="70"/>
    </row>
    <row r="1205" spans="1:12" x14ac:dyDescent="0.3">
      <c r="L1205" s="70"/>
    </row>
    <row r="1206" spans="1:12" x14ac:dyDescent="0.3">
      <c r="L1206" s="70"/>
    </row>
    <row r="1207" spans="1:12" x14ac:dyDescent="0.3">
      <c r="L1207" s="70"/>
    </row>
    <row r="1208" spans="1:12" ht="15" thickBot="1" x14ac:dyDescent="0.35">
      <c r="L1208" s="70"/>
    </row>
    <row r="1209" spans="1:12" ht="15" customHeight="1" x14ac:dyDescent="0.3">
      <c r="A1209" s="121" t="s">
        <v>344</v>
      </c>
      <c r="B1209" s="105"/>
      <c r="C1209" s="105"/>
      <c r="D1209" s="105"/>
      <c r="E1209" s="105"/>
      <c r="F1209" s="105"/>
      <c r="G1209" s="106"/>
      <c r="H1209" s="8"/>
      <c r="I1209" s="8"/>
      <c r="L1209" s="70"/>
    </row>
    <row r="1210" spans="1:12" x14ac:dyDescent="0.3">
      <c r="A1210" s="107"/>
      <c r="B1210" s="108"/>
      <c r="C1210" s="108"/>
      <c r="D1210" s="108"/>
      <c r="E1210" s="108"/>
      <c r="F1210" s="108"/>
      <c r="G1210" s="109"/>
      <c r="H1210" s="8"/>
      <c r="I1210" s="8"/>
      <c r="L1210" s="70"/>
    </row>
    <row r="1211" spans="1:12" ht="15" thickBot="1" x14ac:dyDescent="0.35">
      <c r="A1211" s="110"/>
      <c r="B1211" s="111"/>
      <c r="C1211" s="111"/>
      <c r="D1211" s="111"/>
      <c r="E1211" s="111"/>
      <c r="F1211" s="111"/>
      <c r="G1211" s="112"/>
      <c r="H1211" s="9"/>
      <c r="I1211" s="9"/>
      <c r="J1211" s="6"/>
      <c r="K1211" s="6"/>
      <c r="L1211" s="70"/>
    </row>
    <row r="1212" spans="1:12" ht="15" thickBot="1" x14ac:dyDescent="0.35">
      <c r="A1212" s="5"/>
      <c r="B1212" s="5"/>
      <c r="C1212" s="5"/>
      <c r="D1212" s="5"/>
      <c r="E1212" s="5"/>
      <c r="F1212" s="5"/>
      <c r="G1212" s="16"/>
      <c r="H1212" s="10"/>
      <c r="I1212" s="10"/>
      <c r="L1212" s="70"/>
    </row>
    <row r="1213" spans="1:12" ht="15" thickBot="1" x14ac:dyDescent="0.35">
      <c r="A1213" s="113"/>
      <c r="B1213" s="114"/>
      <c r="C1213" s="114"/>
      <c r="D1213" s="114"/>
      <c r="E1213" s="31"/>
      <c r="F1213" s="114"/>
      <c r="G1213" s="114"/>
      <c r="H1213" s="32"/>
      <c r="I1213" s="115"/>
      <c r="J1213" s="115"/>
      <c r="K1213" s="116"/>
      <c r="L1213" s="70"/>
    </row>
    <row r="1214" spans="1:12" ht="16.2" thickBot="1" x14ac:dyDescent="0.35">
      <c r="A1214" s="27"/>
      <c r="B1214" s="28"/>
      <c r="C1214" s="28"/>
      <c r="D1214" s="28"/>
      <c r="E1214" s="29"/>
      <c r="F1214" s="5"/>
      <c r="G1214" s="30"/>
      <c r="H1214" s="10"/>
      <c r="I1214" s="10"/>
      <c r="J1214" s="5"/>
      <c r="K1214" s="5"/>
      <c r="L1214" s="70"/>
    </row>
    <row r="1215" spans="1:12" ht="15" thickBot="1" x14ac:dyDescent="0.35">
      <c r="A1215" s="149"/>
      <c r="B1215" s="150"/>
      <c r="C1215" s="150"/>
      <c r="D1215" s="150"/>
      <c r="E1215" s="150"/>
      <c r="F1215" s="150"/>
      <c r="G1215" s="150"/>
      <c r="H1215" s="150"/>
      <c r="I1215" s="150"/>
      <c r="J1215" s="150"/>
      <c r="K1215" s="151"/>
      <c r="L1215" s="70"/>
    </row>
    <row r="1216" spans="1:12" ht="15" thickBot="1" x14ac:dyDescent="0.35">
      <c r="A1216" s="149"/>
      <c r="B1216" s="150"/>
      <c r="C1216" s="150"/>
      <c r="D1216" s="150"/>
      <c r="E1216" s="150"/>
      <c r="F1216" s="150"/>
      <c r="G1216" s="150"/>
      <c r="H1216" s="150"/>
      <c r="I1216" s="150"/>
      <c r="J1216" s="150"/>
      <c r="K1216" s="151"/>
      <c r="L1216" s="70"/>
    </row>
    <row r="1217" spans="1:12" x14ac:dyDescent="0.3">
      <c r="A1217" s="155" t="s">
        <v>126</v>
      </c>
      <c r="B1217" s="157" t="s">
        <v>196</v>
      </c>
      <c r="C1217" s="158" t="s">
        <v>194</v>
      </c>
      <c r="D1217" s="159"/>
      <c r="E1217" s="159"/>
      <c r="F1217" s="159"/>
      <c r="G1217" s="159"/>
      <c r="H1217" s="159"/>
      <c r="I1217" s="160"/>
      <c r="J1217" s="164" t="s">
        <v>139</v>
      </c>
      <c r="K1217" s="165"/>
      <c r="L1217" s="69" t="s">
        <v>149</v>
      </c>
    </row>
    <row r="1218" spans="1:12" x14ac:dyDescent="0.3">
      <c r="A1218" s="156"/>
      <c r="B1218" s="134"/>
      <c r="C1218" s="161"/>
      <c r="D1218" s="162"/>
      <c r="E1218" s="162"/>
      <c r="F1218" s="162"/>
      <c r="G1218" s="162"/>
      <c r="H1218" s="162"/>
      <c r="I1218" s="163"/>
      <c r="J1218" s="166">
        <f>K1233+K1238</f>
        <v>0</v>
      </c>
      <c r="K1218" s="167"/>
      <c r="L1218" s="69"/>
    </row>
    <row r="1219" spans="1:12" ht="27.6" x14ac:dyDescent="0.3">
      <c r="A1219" s="12" t="s">
        <v>119</v>
      </c>
      <c r="B1219" s="152" t="s">
        <v>120</v>
      </c>
      <c r="C1219" s="152"/>
      <c r="D1219" s="152"/>
      <c r="E1219" s="152"/>
      <c r="F1219" s="152"/>
      <c r="G1219" s="17" t="s">
        <v>125</v>
      </c>
      <c r="H1219" s="13" t="s">
        <v>124</v>
      </c>
      <c r="I1219" s="14" t="s">
        <v>123</v>
      </c>
      <c r="J1219" s="14" t="s">
        <v>121</v>
      </c>
      <c r="K1219" s="15" t="s">
        <v>122</v>
      </c>
      <c r="L1219" s="70"/>
    </row>
    <row r="1220" spans="1:12" x14ac:dyDescent="0.3">
      <c r="A1220" s="25">
        <v>230102</v>
      </c>
      <c r="B1220" s="153" t="str">
        <f>VLOOKUP(A1220,'CUSTOS UNITÁRIOS'!$A$2:$C$116,2,FALSE)</f>
        <v>ALÇA PARA ESTRIBO ABERTA</v>
      </c>
      <c r="C1220" s="153"/>
      <c r="D1220" s="153"/>
      <c r="E1220" s="153"/>
      <c r="F1220" s="153"/>
      <c r="G1220" s="20">
        <v>1</v>
      </c>
      <c r="H1220" s="21" t="s">
        <v>128</v>
      </c>
      <c r="I1220" s="3">
        <f>VLOOKUP(A1220,'CUSTOS UNITÁRIOS'!$A$2:$C$116,3,FALSE)</f>
        <v>0</v>
      </c>
      <c r="J1220" s="22">
        <f>I1220*G1220</f>
        <v>0</v>
      </c>
      <c r="K1220" s="22">
        <f>J1220*$L$1218</f>
        <v>0</v>
      </c>
      <c r="L1220" s="70"/>
    </row>
    <row r="1221" spans="1:12" x14ac:dyDescent="0.3">
      <c r="A1221" s="25">
        <v>258921</v>
      </c>
      <c r="B1221" s="153" t="str">
        <f>VLOOKUP(A1221,'CUSTOS UNITÁRIOS'!$A$2:$C$116,2,FALSE)</f>
        <v>BRAÇO PARA IP TIPO MÉDIO</v>
      </c>
      <c r="C1221" s="153"/>
      <c r="D1221" s="153"/>
      <c r="E1221" s="153"/>
      <c r="F1221" s="153"/>
      <c r="G1221" s="20">
        <v>1</v>
      </c>
      <c r="H1221" s="21" t="s">
        <v>128</v>
      </c>
      <c r="I1221" s="3">
        <f>VLOOKUP(A1221,'CUSTOS UNITÁRIOS'!$A$2:$C$116,3,FALSE)</f>
        <v>0</v>
      </c>
      <c r="J1221" s="22">
        <f t="shared" ref="J1221:J1232" si="87">I1221*G1221</f>
        <v>0</v>
      </c>
      <c r="K1221" s="22">
        <f t="shared" ref="K1221:K1232" si="88">J1221*$L$1218</f>
        <v>0</v>
      </c>
      <c r="L1221" s="70"/>
    </row>
    <row r="1222" spans="1:12" x14ac:dyDescent="0.3">
      <c r="A1222" s="25">
        <v>225615</v>
      </c>
      <c r="B1222" s="153" t="str">
        <f>VLOOKUP(A1222,'CUSTOS UNITÁRIOS'!$A$2:$C$116,2,FALSE)</f>
        <v>CABO CU 1X 1,5MM² 1KV XLPE</v>
      </c>
      <c r="C1222" s="153"/>
      <c r="D1222" s="153"/>
      <c r="E1222" s="153"/>
      <c r="F1222" s="153"/>
      <c r="G1222" s="20">
        <v>13</v>
      </c>
      <c r="H1222" s="21" t="s">
        <v>130</v>
      </c>
      <c r="I1222" s="3">
        <f>VLOOKUP(A1222,'CUSTOS UNITÁRIOS'!$A$2:$C$116,3,FALSE)</f>
        <v>0</v>
      </c>
      <c r="J1222" s="22">
        <f t="shared" si="87"/>
        <v>0</v>
      </c>
      <c r="K1222" s="22">
        <f t="shared" si="88"/>
        <v>0</v>
      </c>
      <c r="L1222" s="70"/>
    </row>
    <row r="1223" spans="1:12" x14ac:dyDescent="0.3">
      <c r="A1223" s="25">
        <v>2931</v>
      </c>
      <c r="B1223" s="153" t="str">
        <f>VLOOKUP(A1223,'CUSTOS UNITÁRIOS'!$A$2:$C$116,2,FALSE)</f>
        <v>CABO DE AÇO SM 1/4P (6,4MM) 7 FIOS</v>
      </c>
      <c r="C1223" s="153"/>
      <c r="D1223" s="153"/>
      <c r="E1223" s="153"/>
      <c r="F1223" s="153"/>
      <c r="G1223" s="20">
        <v>0.4</v>
      </c>
      <c r="H1223" s="21" t="s">
        <v>131</v>
      </c>
      <c r="I1223" s="3">
        <f>VLOOKUP(A1223,'CUSTOS UNITÁRIOS'!$A$2:$C$116,3,FALSE)</f>
        <v>0</v>
      </c>
      <c r="J1223" s="22">
        <f t="shared" si="87"/>
        <v>0</v>
      </c>
      <c r="K1223" s="22">
        <f t="shared" si="88"/>
        <v>0</v>
      </c>
      <c r="L1223" s="70"/>
    </row>
    <row r="1224" spans="1:12" x14ac:dyDescent="0.3">
      <c r="A1224" s="25">
        <v>236893</v>
      </c>
      <c r="B1224" s="153" t="str">
        <f>VLOOKUP(A1224,'CUSTOS UNITÁRIOS'!$A$2:$C$116,2,FALSE)</f>
        <v>CINTA DE AÇO D 230MM</v>
      </c>
      <c r="C1224" s="153"/>
      <c r="D1224" s="153"/>
      <c r="E1224" s="153"/>
      <c r="F1224" s="153"/>
      <c r="G1224" s="20">
        <v>2</v>
      </c>
      <c r="H1224" s="21" t="s">
        <v>128</v>
      </c>
      <c r="I1224" s="3">
        <f>VLOOKUP(A1224,'CUSTOS UNITÁRIOS'!$A$2:$C$116,3,FALSE)</f>
        <v>0</v>
      </c>
      <c r="J1224" s="22">
        <f t="shared" si="87"/>
        <v>0</v>
      </c>
      <c r="K1224" s="22">
        <f t="shared" si="88"/>
        <v>0</v>
      </c>
      <c r="L1224" s="70"/>
    </row>
    <row r="1225" spans="1:12" x14ac:dyDescent="0.3">
      <c r="A1225" s="25">
        <v>227850</v>
      </c>
      <c r="B1225" s="153" t="str">
        <f>VLOOKUP(A1225,'CUSTOS UNITÁRIOS'!$A$2:$C$116,2,FALSE)</f>
        <v>CONETOR CUNHA CU ITEM 1</v>
      </c>
      <c r="C1225" s="153"/>
      <c r="D1225" s="153"/>
      <c r="E1225" s="153"/>
      <c r="F1225" s="153"/>
      <c r="G1225" s="20">
        <v>1</v>
      </c>
      <c r="H1225" s="21" t="s">
        <v>128</v>
      </c>
      <c r="I1225" s="3">
        <f>VLOOKUP(A1225,'CUSTOS UNITÁRIOS'!$A$2:$C$116,3,FALSE)</f>
        <v>0</v>
      </c>
      <c r="J1225" s="22">
        <f t="shared" si="87"/>
        <v>0</v>
      </c>
      <c r="K1225" s="22">
        <f t="shared" si="88"/>
        <v>0</v>
      </c>
      <c r="L1225" s="70"/>
    </row>
    <row r="1226" spans="1:12" x14ac:dyDescent="0.3">
      <c r="A1226" s="25">
        <v>379679</v>
      </c>
      <c r="B1226" s="153" t="str">
        <f>VLOOKUP(A1226,'CUSTOS UNITÁRIOS'!$A$2:$C$116,2,FALSE)</f>
        <v>CONETOR DE PERFURAÇÃO 35-120MM²/1,5MM²</v>
      </c>
      <c r="C1226" s="153"/>
      <c r="D1226" s="153"/>
      <c r="E1226" s="153"/>
      <c r="F1226" s="153"/>
      <c r="G1226" s="20">
        <v>2</v>
      </c>
      <c r="H1226" s="21" t="s">
        <v>128</v>
      </c>
      <c r="I1226" s="3">
        <f>VLOOKUP(A1226,'CUSTOS UNITÁRIOS'!$A$2:$C$116,3,FALSE)</f>
        <v>0</v>
      </c>
      <c r="J1226" s="22">
        <f t="shared" si="87"/>
        <v>0</v>
      </c>
      <c r="K1226" s="22">
        <f t="shared" si="88"/>
        <v>0</v>
      </c>
      <c r="L1226" s="70"/>
    </row>
    <row r="1227" spans="1:12" x14ac:dyDescent="0.3">
      <c r="A1227" s="25">
        <v>227777</v>
      </c>
      <c r="B1227" s="153" t="str">
        <f>VLOOKUP(A1227,'CUSTOS UNITÁRIOS'!$A$2:$C$116,2,FALSE)</f>
        <v>CONETOR FORMATO H ITEM 2 CAA 27-54MM² / 13-34MM²</v>
      </c>
      <c r="C1227" s="153"/>
      <c r="D1227" s="153"/>
      <c r="E1227" s="153"/>
      <c r="F1227" s="153"/>
      <c r="G1227" s="20">
        <v>1</v>
      </c>
      <c r="H1227" s="21" t="s">
        <v>128</v>
      </c>
      <c r="I1227" s="3">
        <f>VLOOKUP(A1227,'CUSTOS UNITÁRIOS'!$A$2:$C$116,3,FALSE)</f>
        <v>0</v>
      </c>
      <c r="J1227" s="22">
        <f t="shared" si="87"/>
        <v>0</v>
      </c>
      <c r="K1227" s="22">
        <f t="shared" si="88"/>
        <v>0</v>
      </c>
      <c r="L1227" s="70"/>
    </row>
    <row r="1228" spans="1:12" x14ac:dyDescent="0.3">
      <c r="A1228" s="25">
        <v>231175</v>
      </c>
      <c r="B1228" s="153" t="str">
        <f>VLOOKUP(A1228,'CUSTOS UNITÁRIOS'!$A$2:$C$116,2,FALSE)</f>
        <v>CONETOR PARA ATERRAMENTO DE FERRAGENS DE IP</v>
      </c>
      <c r="C1228" s="153"/>
      <c r="D1228" s="153"/>
      <c r="E1228" s="153"/>
      <c r="F1228" s="153"/>
      <c r="G1228" s="20">
        <v>2</v>
      </c>
      <c r="H1228" s="21" t="s">
        <v>128</v>
      </c>
      <c r="I1228" s="3">
        <f>VLOOKUP(A1228,'CUSTOS UNITÁRIOS'!$A$2:$C$116,3,FALSE)</f>
        <v>0</v>
      </c>
      <c r="J1228" s="22">
        <f t="shared" si="87"/>
        <v>0</v>
      </c>
      <c r="K1228" s="22">
        <f t="shared" si="88"/>
        <v>0</v>
      </c>
      <c r="L1228" s="70"/>
    </row>
    <row r="1229" spans="1:12" x14ac:dyDescent="0.3">
      <c r="A1229" s="25">
        <v>4</v>
      </c>
      <c r="B1229" s="153" t="str">
        <f>VLOOKUP(A1229,'CUSTOS UNITÁRIOS'!$A$2:$C$116,2,FALSE)</f>
        <v>LUMINARIA LED - VIÁRIA 160W (163W)</v>
      </c>
      <c r="C1229" s="153"/>
      <c r="D1229" s="153"/>
      <c r="E1229" s="153"/>
      <c r="F1229" s="153"/>
      <c r="G1229" s="20">
        <v>1</v>
      </c>
      <c r="H1229" s="21" t="s">
        <v>128</v>
      </c>
      <c r="I1229" s="3">
        <f>VLOOKUP(A1229,'CUSTOS UNITÁRIOS'!$A$2:$C$116,3,FALSE)</f>
        <v>0</v>
      </c>
      <c r="J1229" s="22">
        <f t="shared" si="87"/>
        <v>0</v>
      </c>
      <c r="K1229" s="22">
        <f t="shared" si="88"/>
        <v>0</v>
      </c>
      <c r="L1229" s="70"/>
    </row>
    <row r="1230" spans="1:12" x14ac:dyDescent="0.3">
      <c r="A1230" s="25">
        <v>66878</v>
      </c>
      <c r="B1230" s="153" t="str">
        <f>VLOOKUP(A1230,'CUSTOS UNITÁRIOS'!$A$2:$C$116,2,FALSE)</f>
        <v>PARAFUSO CABEÇA ABAULADA M16X 45MM</v>
      </c>
      <c r="C1230" s="153"/>
      <c r="D1230" s="153"/>
      <c r="E1230" s="153"/>
      <c r="F1230" s="153"/>
      <c r="G1230" s="20">
        <v>2</v>
      </c>
      <c r="H1230" s="21" t="s">
        <v>128</v>
      </c>
      <c r="I1230" s="3">
        <f>VLOOKUP(A1230,'CUSTOS UNITÁRIOS'!$A$2:$C$116,3,FALSE)</f>
        <v>0</v>
      </c>
      <c r="J1230" s="22">
        <f t="shared" si="87"/>
        <v>0</v>
      </c>
      <c r="K1230" s="22">
        <f t="shared" si="88"/>
        <v>0</v>
      </c>
      <c r="L1230" s="70"/>
    </row>
    <row r="1231" spans="1:12" x14ac:dyDescent="0.3">
      <c r="A1231" s="25">
        <v>66886</v>
      </c>
      <c r="B1231" s="153" t="str">
        <f>VLOOKUP(A1231,'CUSTOS UNITÁRIOS'!$A$2:$C$116,2,FALSE)</f>
        <v>PARAFUSO CABEÇA ABAULADA M16X 70MM</v>
      </c>
      <c r="C1231" s="153"/>
      <c r="D1231" s="153"/>
      <c r="E1231" s="153"/>
      <c r="F1231" s="153"/>
      <c r="G1231" s="20">
        <v>4</v>
      </c>
      <c r="H1231" s="21" t="s">
        <v>128</v>
      </c>
      <c r="I1231" s="3">
        <f>VLOOKUP(A1231,'CUSTOS UNITÁRIOS'!$A$2:$C$116,3,FALSE)</f>
        <v>0</v>
      </c>
      <c r="J1231" s="22">
        <f t="shared" si="87"/>
        <v>0</v>
      </c>
      <c r="K1231" s="22">
        <f t="shared" si="88"/>
        <v>0</v>
      </c>
      <c r="L1231" s="70"/>
    </row>
    <row r="1232" spans="1:12" x14ac:dyDescent="0.3">
      <c r="A1232" s="25">
        <v>327361</v>
      </c>
      <c r="B1232" s="153" t="str">
        <f>VLOOKUP(A1232,'CUSTOS UNITÁRIOS'!$A$2:$C$116,2,FALSE)</f>
        <v>RELÉ FOTOELÉTRICO ELETRÔNICO 105-305V</v>
      </c>
      <c r="C1232" s="153"/>
      <c r="D1232" s="153"/>
      <c r="E1232" s="153"/>
      <c r="F1232" s="153"/>
      <c r="G1232" s="20">
        <v>1</v>
      </c>
      <c r="H1232" s="21" t="s">
        <v>128</v>
      </c>
      <c r="I1232" s="3">
        <f>VLOOKUP(A1232,'CUSTOS UNITÁRIOS'!$A$2:$C$116,3,FALSE)</f>
        <v>0</v>
      </c>
      <c r="J1232" s="22">
        <f t="shared" si="87"/>
        <v>0</v>
      </c>
      <c r="K1232" s="22">
        <f t="shared" si="88"/>
        <v>0</v>
      </c>
      <c r="L1232" s="70"/>
    </row>
    <row r="1233" spans="1:12" x14ac:dyDescent="0.3">
      <c r="A1233" s="27"/>
      <c r="B1233" s="49"/>
      <c r="C1233" s="49"/>
      <c r="D1233" s="49"/>
      <c r="E1233" s="49"/>
      <c r="F1233" s="49"/>
      <c r="G1233" s="35"/>
      <c r="H1233" s="36"/>
      <c r="I1233" s="37"/>
      <c r="J1233" s="38"/>
      <c r="K1233" s="33">
        <f>SUM(K1220:K1232)</f>
        <v>0</v>
      </c>
      <c r="L1233" s="70"/>
    </row>
    <row r="1234" spans="1:12" x14ac:dyDescent="0.3">
      <c r="A1234" s="27"/>
      <c r="B1234" s="49"/>
      <c r="C1234" s="49"/>
      <c r="D1234" s="49"/>
      <c r="E1234" s="49"/>
      <c r="F1234" s="49"/>
      <c r="G1234" s="35"/>
      <c r="H1234" s="36"/>
      <c r="I1234" s="37"/>
      <c r="J1234" s="38"/>
      <c r="K1234" s="38"/>
      <c r="L1234" s="70"/>
    </row>
    <row r="1235" spans="1:12" x14ac:dyDescent="0.3">
      <c r="A1235" s="154" t="s">
        <v>150</v>
      </c>
      <c r="B1235" s="154"/>
      <c r="C1235" s="154"/>
      <c r="D1235" s="154"/>
      <c r="E1235" s="154"/>
      <c r="F1235" s="154"/>
      <c r="L1235" s="70"/>
    </row>
    <row r="1236" spans="1:12" x14ac:dyDescent="0.3">
      <c r="A1236" s="26" t="s">
        <v>109</v>
      </c>
      <c r="B1236" s="148" t="str">
        <f>VLOOKUP(A1236,'CUSTOS UNITÁRIOS'!$A$2:$C$116,2,FALSE)</f>
        <v xml:space="preserve">UNIDADE DE SERVIÇO DE CONSTRUÇÃO DE REDES </v>
      </c>
      <c r="C1236" s="148"/>
      <c r="D1236" s="148"/>
      <c r="E1236" s="148"/>
      <c r="F1236" s="148"/>
      <c r="G1236" s="23">
        <v>0.1</v>
      </c>
      <c r="H1236" s="24" t="s">
        <v>128</v>
      </c>
      <c r="I1236" s="24">
        <f>VLOOKUP(A1236,'CUSTOS UNITÁRIOS'!$A$2:$C$116,3,FALSE)</f>
        <v>0</v>
      </c>
      <c r="J1236" s="40">
        <f t="shared" ref="J1236:J1237" si="89">I1236*G1236</f>
        <v>0</v>
      </c>
      <c r="K1236" s="40">
        <f>J1236*1</f>
        <v>0</v>
      </c>
      <c r="L1236" s="70"/>
    </row>
    <row r="1237" spans="1:12" x14ac:dyDescent="0.3">
      <c r="A1237" s="26" t="s">
        <v>111</v>
      </c>
      <c r="B1237" s="148" t="str">
        <f>VLOOKUP(A1237,'CUSTOS UNITÁRIOS'!$A$2:$C$116,2,FALSE)</f>
        <v xml:space="preserve">UNIDADE DE SERVIÇO DE PROJETO </v>
      </c>
      <c r="C1237" s="148"/>
      <c r="D1237" s="148"/>
      <c r="E1237" s="148"/>
      <c r="F1237" s="148"/>
      <c r="G1237" s="23">
        <v>0.5</v>
      </c>
      <c r="H1237" s="24" t="s">
        <v>128</v>
      </c>
      <c r="I1237" s="24">
        <f>VLOOKUP(A1237,'CUSTOS UNITÁRIOS'!$A$2:$C$116,3,FALSE)</f>
        <v>0</v>
      </c>
      <c r="J1237" s="40">
        <f t="shared" si="89"/>
        <v>0</v>
      </c>
      <c r="K1237" s="40">
        <f>J1237*1</f>
        <v>0</v>
      </c>
      <c r="L1237" s="70"/>
    </row>
    <row r="1238" spans="1:12" x14ac:dyDescent="0.3">
      <c r="K1238" s="22">
        <f>K1236+K1237</f>
        <v>0</v>
      </c>
      <c r="L1238" s="70"/>
    </row>
    <row r="1239" spans="1:12" x14ac:dyDescent="0.3">
      <c r="L1239" s="70"/>
    </row>
    <row r="1240" spans="1:12" x14ac:dyDescent="0.3">
      <c r="L1240" s="70"/>
    </row>
    <row r="1241" spans="1:12" x14ac:dyDescent="0.3">
      <c r="L1241" s="70"/>
    </row>
    <row r="1242" spans="1:12" x14ac:dyDescent="0.3">
      <c r="L1242" s="70"/>
    </row>
    <row r="1243" spans="1:12" x14ac:dyDescent="0.3">
      <c r="L1243" s="70"/>
    </row>
    <row r="1244" spans="1:12" x14ac:dyDescent="0.3">
      <c r="L1244" s="70"/>
    </row>
    <row r="1245" spans="1:12" x14ac:dyDescent="0.3">
      <c r="L1245" s="70"/>
    </row>
    <row r="1246" spans="1:12" x14ac:dyDescent="0.3">
      <c r="L1246" s="70"/>
    </row>
    <row r="1247" spans="1:12" ht="15" thickBot="1" x14ac:dyDescent="0.35">
      <c r="L1247" s="70"/>
    </row>
    <row r="1248" spans="1:12" ht="15" customHeight="1" x14ac:dyDescent="0.3">
      <c r="A1248" s="121" t="s">
        <v>344</v>
      </c>
      <c r="B1248" s="105"/>
      <c r="C1248" s="105"/>
      <c r="D1248" s="105"/>
      <c r="E1248" s="105"/>
      <c r="F1248" s="105"/>
      <c r="G1248" s="106"/>
      <c r="H1248" s="8"/>
      <c r="I1248" s="8"/>
      <c r="L1248" s="70"/>
    </row>
    <row r="1249" spans="1:12" x14ac:dyDescent="0.3">
      <c r="A1249" s="107"/>
      <c r="B1249" s="108"/>
      <c r="C1249" s="108"/>
      <c r="D1249" s="108"/>
      <c r="E1249" s="108"/>
      <c r="F1249" s="108"/>
      <c r="G1249" s="109"/>
      <c r="H1249" s="8"/>
      <c r="I1249" s="8"/>
      <c r="L1249" s="70"/>
    </row>
    <row r="1250" spans="1:12" ht="15" thickBot="1" x14ac:dyDescent="0.35">
      <c r="A1250" s="110"/>
      <c r="B1250" s="111"/>
      <c r="C1250" s="111"/>
      <c r="D1250" s="111"/>
      <c r="E1250" s="111"/>
      <c r="F1250" s="111"/>
      <c r="G1250" s="112"/>
      <c r="H1250" s="9"/>
      <c r="I1250" s="9"/>
      <c r="J1250" s="6"/>
      <c r="K1250" s="6"/>
      <c r="L1250" s="70"/>
    </row>
    <row r="1251" spans="1:12" ht="15" thickBot="1" x14ac:dyDescent="0.35">
      <c r="A1251" s="5"/>
      <c r="B1251" s="5"/>
      <c r="C1251" s="5"/>
      <c r="D1251" s="5"/>
      <c r="E1251" s="5"/>
      <c r="F1251" s="5"/>
      <c r="G1251" s="16"/>
      <c r="H1251" s="10"/>
      <c r="I1251" s="10"/>
      <c r="L1251" s="70"/>
    </row>
    <row r="1252" spans="1:12" ht="15" thickBot="1" x14ac:dyDescent="0.35">
      <c r="A1252" s="113"/>
      <c r="B1252" s="114"/>
      <c r="C1252" s="114"/>
      <c r="D1252" s="114"/>
      <c r="E1252" s="31"/>
      <c r="F1252" s="114"/>
      <c r="G1252" s="114"/>
      <c r="H1252" s="32"/>
      <c r="I1252" s="115"/>
      <c r="J1252" s="115"/>
      <c r="K1252" s="116"/>
      <c r="L1252" s="70"/>
    </row>
    <row r="1253" spans="1:12" ht="16.2" thickBot="1" x14ac:dyDescent="0.35">
      <c r="A1253" s="27"/>
      <c r="B1253" s="28"/>
      <c r="C1253" s="28"/>
      <c r="D1253" s="28"/>
      <c r="E1253" s="29"/>
      <c r="F1253" s="5"/>
      <c r="G1253" s="30"/>
      <c r="H1253" s="10"/>
      <c r="I1253" s="10"/>
      <c r="J1253" s="5"/>
      <c r="K1253" s="5"/>
      <c r="L1253" s="70"/>
    </row>
    <row r="1254" spans="1:12" ht="15" thickBot="1" x14ac:dyDescent="0.35">
      <c r="A1254" s="149"/>
      <c r="B1254" s="150"/>
      <c r="C1254" s="150"/>
      <c r="D1254" s="150"/>
      <c r="E1254" s="150"/>
      <c r="F1254" s="150"/>
      <c r="G1254" s="150"/>
      <c r="H1254" s="150"/>
      <c r="I1254" s="150"/>
      <c r="J1254" s="150"/>
      <c r="K1254" s="151"/>
      <c r="L1254" s="70"/>
    </row>
    <row r="1255" spans="1:12" ht="15" thickBot="1" x14ac:dyDescent="0.35">
      <c r="A1255" s="149"/>
      <c r="B1255" s="150"/>
      <c r="C1255" s="150"/>
      <c r="D1255" s="150"/>
      <c r="E1255" s="150"/>
      <c r="F1255" s="150"/>
      <c r="G1255" s="150"/>
      <c r="H1255" s="150"/>
      <c r="I1255" s="150"/>
      <c r="J1255" s="150"/>
      <c r="K1255" s="151"/>
      <c r="L1255" s="70"/>
    </row>
    <row r="1256" spans="1:12" x14ac:dyDescent="0.3">
      <c r="A1256" s="155" t="s">
        <v>126</v>
      </c>
      <c r="B1256" s="157" t="s">
        <v>197</v>
      </c>
      <c r="C1256" s="158" t="s">
        <v>199</v>
      </c>
      <c r="D1256" s="159"/>
      <c r="E1256" s="159"/>
      <c r="F1256" s="159"/>
      <c r="G1256" s="159"/>
      <c r="H1256" s="159"/>
      <c r="I1256" s="160"/>
      <c r="J1256" s="164" t="s">
        <v>139</v>
      </c>
      <c r="K1256" s="165"/>
      <c r="L1256" s="69" t="s">
        <v>149</v>
      </c>
    </row>
    <row r="1257" spans="1:12" x14ac:dyDescent="0.3">
      <c r="A1257" s="156"/>
      <c r="B1257" s="134"/>
      <c r="C1257" s="161"/>
      <c r="D1257" s="162"/>
      <c r="E1257" s="162"/>
      <c r="F1257" s="162"/>
      <c r="G1257" s="162"/>
      <c r="H1257" s="162"/>
      <c r="I1257" s="163"/>
      <c r="J1257" s="166">
        <f>K1272+K1277</f>
        <v>0</v>
      </c>
      <c r="K1257" s="167"/>
      <c r="L1257" s="69"/>
    </row>
    <row r="1258" spans="1:12" ht="27.6" x14ac:dyDescent="0.3">
      <c r="A1258" s="12" t="s">
        <v>119</v>
      </c>
      <c r="B1258" s="152" t="s">
        <v>120</v>
      </c>
      <c r="C1258" s="152"/>
      <c r="D1258" s="152"/>
      <c r="E1258" s="152"/>
      <c r="F1258" s="152"/>
      <c r="G1258" s="17" t="s">
        <v>125</v>
      </c>
      <c r="H1258" s="13" t="s">
        <v>124</v>
      </c>
      <c r="I1258" s="14" t="s">
        <v>123</v>
      </c>
      <c r="J1258" s="14" t="s">
        <v>121</v>
      </c>
      <c r="K1258" s="15" t="s">
        <v>122</v>
      </c>
      <c r="L1258" s="70"/>
    </row>
    <row r="1259" spans="1:12" x14ac:dyDescent="0.3">
      <c r="A1259" s="25">
        <v>230102</v>
      </c>
      <c r="B1259" s="153" t="str">
        <f>VLOOKUP(A1259,'CUSTOS UNITÁRIOS'!$A$2:$C$116,2,FALSE)</f>
        <v>ALÇA PARA ESTRIBO ABERTA</v>
      </c>
      <c r="C1259" s="153"/>
      <c r="D1259" s="153"/>
      <c r="E1259" s="153"/>
      <c r="F1259" s="153"/>
      <c r="G1259" s="20">
        <v>1</v>
      </c>
      <c r="H1259" s="21" t="s">
        <v>128</v>
      </c>
      <c r="I1259" s="3">
        <f>VLOOKUP(A1259,'CUSTOS UNITÁRIOS'!$A$2:$C$116,3,FALSE)</f>
        <v>0</v>
      </c>
      <c r="J1259" s="22">
        <f>I1259*G1259</f>
        <v>0</v>
      </c>
      <c r="K1259" s="22">
        <f>J1259*$L$1257</f>
        <v>0</v>
      </c>
      <c r="L1259" s="70"/>
    </row>
    <row r="1260" spans="1:12" x14ac:dyDescent="0.3">
      <c r="A1260" s="25">
        <v>258921</v>
      </c>
      <c r="B1260" s="153" t="str">
        <f>VLOOKUP(A1260,'CUSTOS UNITÁRIOS'!$A$2:$C$116,2,FALSE)</f>
        <v>BRAÇO PARA IP TIPO MÉDIO</v>
      </c>
      <c r="C1260" s="153"/>
      <c r="D1260" s="153"/>
      <c r="E1260" s="153"/>
      <c r="F1260" s="153"/>
      <c r="G1260" s="20">
        <v>1</v>
      </c>
      <c r="H1260" s="21" t="s">
        <v>128</v>
      </c>
      <c r="I1260" s="3">
        <f>VLOOKUP(A1260,'CUSTOS UNITÁRIOS'!$A$2:$C$116,3,FALSE)</f>
        <v>0</v>
      </c>
      <c r="J1260" s="22">
        <f t="shared" ref="J1260:J1271" si="90">I1260*G1260</f>
        <v>0</v>
      </c>
      <c r="K1260" s="22">
        <f t="shared" ref="K1260:K1271" si="91">J1260*$L$1257</f>
        <v>0</v>
      </c>
      <c r="L1260" s="70"/>
    </row>
    <row r="1261" spans="1:12" x14ac:dyDescent="0.3">
      <c r="A1261" s="25">
        <v>225615</v>
      </c>
      <c r="B1261" s="153" t="str">
        <f>VLOOKUP(A1261,'CUSTOS UNITÁRIOS'!$A$2:$C$116,2,FALSE)</f>
        <v>CABO CU 1X 1,5MM² 1KV XLPE</v>
      </c>
      <c r="C1261" s="153"/>
      <c r="D1261" s="153"/>
      <c r="E1261" s="153"/>
      <c r="F1261" s="153"/>
      <c r="G1261" s="20">
        <v>13</v>
      </c>
      <c r="H1261" s="21" t="s">
        <v>130</v>
      </c>
      <c r="I1261" s="3">
        <f>VLOOKUP(A1261,'CUSTOS UNITÁRIOS'!$A$2:$C$116,3,FALSE)</f>
        <v>0</v>
      </c>
      <c r="J1261" s="22">
        <f t="shared" si="90"/>
        <v>0</v>
      </c>
      <c r="K1261" s="22">
        <f t="shared" si="91"/>
        <v>0</v>
      </c>
      <c r="L1261" s="70"/>
    </row>
    <row r="1262" spans="1:12" x14ac:dyDescent="0.3">
      <c r="A1262" s="25">
        <v>2931</v>
      </c>
      <c r="B1262" s="153" t="str">
        <f>VLOOKUP(A1262,'CUSTOS UNITÁRIOS'!$A$2:$C$116,2,FALSE)</f>
        <v>CABO DE AÇO SM 1/4P (6,4MM) 7 FIOS</v>
      </c>
      <c r="C1262" s="153"/>
      <c r="D1262" s="153"/>
      <c r="E1262" s="153"/>
      <c r="F1262" s="153"/>
      <c r="G1262" s="20">
        <v>0.4</v>
      </c>
      <c r="H1262" s="21" t="s">
        <v>131</v>
      </c>
      <c r="I1262" s="3">
        <f>VLOOKUP(A1262,'CUSTOS UNITÁRIOS'!$A$2:$C$116,3,FALSE)</f>
        <v>0</v>
      </c>
      <c r="J1262" s="22">
        <f t="shared" si="90"/>
        <v>0</v>
      </c>
      <c r="K1262" s="22">
        <f t="shared" si="91"/>
        <v>0</v>
      </c>
      <c r="L1262" s="70"/>
    </row>
    <row r="1263" spans="1:12" x14ac:dyDescent="0.3">
      <c r="A1263" s="25">
        <v>236893</v>
      </c>
      <c r="B1263" s="153" t="str">
        <f>VLOOKUP(A1263,'CUSTOS UNITÁRIOS'!$A$2:$C$116,2,FALSE)</f>
        <v>CINTA DE AÇO D 230MM</v>
      </c>
      <c r="C1263" s="153"/>
      <c r="D1263" s="153"/>
      <c r="E1263" s="153"/>
      <c r="F1263" s="153"/>
      <c r="G1263" s="20">
        <v>2</v>
      </c>
      <c r="H1263" s="21" t="s">
        <v>128</v>
      </c>
      <c r="I1263" s="3">
        <f>VLOOKUP(A1263,'CUSTOS UNITÁRIOS'!$A$2:$C$116,3,FALSE)</f>
        <v>0</v>
      </c>
      <c r="J1263" s="22">
        <f t="shared" si="90"/>
        <v>0</v>
      </c>
      <c r="K1263" s="22">
        <f t="shared" si="91"/>
        <v>0</v>
      </c>
      <c r="L1263" s="70"/>
    </row>
    <row r="1264" spans="1:12" x14ac:dyDescent="0.3">
      <c r="A1264" s="25">
        <v>227850</v>
      </c>
      <c r="B1264" s="153" t="str">
        <f>VLOOKUP(A1264,'CUSTOS UNITÁRIOS'!$A$2:$C$116,2,FALSE)</f>
        <v>CONETOR CUNHA CU ITEM 1</v>
      </c>
      <c r="C1264" s="153"/>
      <c r="D1264" s="153"/>
      <c r="E1264" s="153"/>
      <c r="F1264" s="153"/>
      <c r="G1264" s="20">
        <v>1</v>
      </c>
      <c r="H1264" s="21" t="s">
        <v>128</v>
      </c>
      <c r="I1264" s="3">
        <f>VLOOKUP(A1264,'CUSTOS UNITÁRIOS'!$A$2:$C$116,3,FALSE)</f>
        <v>0</v>
      </c>
      <c r="J1264" s="22">
        <f t="shared" si="90"/>
        <v>0</v>
      </c>
      <c r="K1264" s="22">
        <f t="shared" si="91"/>
        <v>0</v>
      </c>
      <c r="L1264" s="70"/>
    </row>
    <row r="1265" spans="1:12" x14ac:dyDescent="0.3">
      <c r="A1265" s="25">
        <v>379679</v>
      </c>
      <c r="B1265" s="153" t="str">
        <f>VLOOKUP(A1265,'CUSTOS UNITÁRIOS'!$A$2:$C$116,2,FALSE)</f>
        <v>CONETOR DE PERFURAÇÃO 35-120MM²/1,5MM²</v>
      </c>
      <c r="C1265" s="153"/>
      <c r="D1265" s="153"/>
      <c r="E1265" s="153"/>
      <c r="F1265" s="153"/>
      <c r="G1265" s="20">
        <v>2</v>
      </c>
      <c r="H1265" s="21" t="s">
        <v>128</v>
      </c>
      <c r="I1265" s="3">
        <f>VLOOKUP(A1265,'CUSTOS UNITÁRIOS'!$A$2:$C$116,3,FALSE)</f>
        <v>0</v>
      </c>
      <c r="J1265" s="22">
        <f t="shared" si="90"/>
        <v>0</v>
      </c>
      <c r="K1265" s="22">
        <f t="shared" si="91"/>
        <v>0</v>
      </c>
      <c r="L1265" s="70"/>
    </row>
    <row r="1266" spans="1:12" x14ac:dyDescent="0.3">
      <c r="A1266" s="25">
        <v>227777</v>
      </c>
      <c r="B1266" s="153" t="str">
        <f>VLOOKUP(A1266,'CUSTOS UNITÁRIOS'!$A$2:$C$116,2,FALSE)</f>
        <v>CONETOR FORMATO H ITEM 2 CAA 27-54MM² / 13-34MM²</v>
      </c>
      <c r="C1266" s="153"/>
      <c r="D1266" s="153"/>
      <c r="E1266" s="153"/>
      <c r="F1266" s="153"/>
      <c r="G1266" s="20">
        <v>1</v>
      </c>
      <c r="H1266" s="21" t="s">
        <v>128</v>
      </c>
      <c r="I1266" s="3">
        <f>VLOOKUP(A1266,'CUSTOS UNITÁRIOS'!$A$2:$C$116,3,FALSE)</f>
        <v>0</v>
      </c>
      <c r="J1266" s="22">
        <f t="shared" si="90"/>
        <v>0</v>
      </c>
      <c r="K1266" s="22">
        <f t="shared" si="91"/>
        <v>0</v>
      </c>
      <c r="L1266" s="70"/>
    </row>
    <row r="1267" spans="1:12" x14ac:dyDescent="0.3">
      <c r="A1267" s="25">
        <v>231175</v>
      </c>
      <c r="B1267" s="153" t="str">
        <f>VLOOKUP(A1267,'CUSTOS UNITÁRIOS'!$A$2:$C$116,2,FALSE)</f>
        <v>CONETOR PARA ATERRAMENTO DE FERRAGENS DE IP</v>
      </c>
      <c r="C1267" s="153"/>
      <c r="D1267" s="153"/>
      <c r="E1267" s="153"/>
      <c r="F1267" s="153"/>
      <c r="G1267" s="20">
        <v>2</v>
      </c>
      <c r="H1267" s="21" t="s">
        <v>128</v>
      </c>
      <c r="I1267" s="3">
        <f>VLOOKUP(A1267,'CUSTOS UNITÁRIOS'!$A$2:$C$116,3,FALSE)</f>
        <v>0</v>
      </c>
      <c r="J1267" s="22">
        <f t="shared" si="90"/>
        <v>0</v>
      </c>
      <c r="K1267" s="22">
        <f t="shared" si="91"/>
        <v>0</v>
      </c>
      <c r="L1267" s="70"/>
    </row>
    <row r="1268" spans="1:12" x14ac:dyDescent="0.3">
      <c r="A1268" s="25">
        <v>5</v>
      </c>
      <c r="B1268" s="153" t="str">
        <f>VLOOKUP(A1268,'CUSTOS UNITÁRIOS'!$A$2:$C$116,2,FALSE)</f>
        <v>LUMINARIA LED - VIÁRIA 200W (190W)</v>
      </c>
      <c r="C1268" s="153"/>
      <c r="D1268" s="153"/>
      <c r="E1268" s="153"/>
      <c r="F1268" s="153"/>
      <c r="G1268" s="20">
        <v>1</v>
      </c>
      <c r="H1268" s="21" t="s">
        <v>128</v>
      </c>
      <c r="I1268" s="3">
        <f>VLOOKUP(A1268,'CUSTOS UNITÁRIOS'!$A$2:$C$116,3,FALSE)</f>
        <v>0</v>
      </c>
      <c r="J1268" s="22">
        <f t="shared" si="90"/>
        <v>0</v>
      </c>
      <c r="K1268" s="22">
        <f t="shared" si="91"/>
        <v>0</v>
      </c>
      <c r="L1268" s="70"/>
    </row>
    <row r="1269" spans="1:12" x14ac:dyDescent="0.3">
      <c r="A1269" s="25">
        <v>66878</v>
      </c>
      <c r="B1269" s="153" t="str">
        <f>VLOOKUP(A1269,'CUSTOS UNITÁRIOS'!$A$2:$C$116,2,FALSE)</f>
        <v>PARAFUSO CABEÇA ABAULADA M16X 45MM</v>
      </c>
      <c r="C1269" s="153"/>
      <c r="D1269" s="153"/>
      <c r="E1269" s="153"/>
      <c r="F1269" s="153"/>
      <c r="G1269" s="20">
        <v>2</v>
      </c>
      <c r="H1269" s="21" t="s">
        <v>128</v>
      </c>
      <c r="I1269" s="3">
        <f>VLOOKUP(A1269,'CUSTOS UNITÁRIOS'!$A$2:$C$116,3,FALSE)</f>
        <v>0</v>
      </c>
      <c r="J1269" s="22">
        <f t="shared" si="90"/>
        <v>0</v>
      </c>
      <c r="K1269" s="22">
        <f t="shared" si="91"/>
        <v>0</v>
      </c>
      <c r="L1269" s="70"/>
    </row>
    <row r="1270" spans="1:12" x14ac:dyDescent="0.3">
      <c r="A1270" s="25">
        <v>66886</v>
      </c>
      <c r="B1270" s="153" t="str">
        <f>VLOOKUP(A1270,'CUSTOS UNITÁRIOS'!$A$2:$C$116,2,FALSE)</f>
        <v>PARAFUSO CABEÇA ABAULADA M16X 70MM</v>
      </c>
      <c r="C1270" s="153"/>
      <c r="D1270" s="153"/>
      <c r="E1270" s="153"/>
      <c r="F1270" s="153"/>
      <c r="G1270" s="20">
        <v>4</v>
      </c>
      <c r="H1270" s="21" t="s">
        <v>128</v>
      </c>
      <c r="I1270" s="3">
        <f>VLOOKUP(A1270,'CUSTOS UNITÁRIOS'!$A$2:$C$116,3,FALSE)</f>
        <v>0</v>
      </c>
      <c r="J1270" s="22">
        <f t="shared" si="90"/>
        <v>0</v>
      </c>
      <c r="K1270" s="22">
        <f t="shared" si="91"/>
        <v>0</v>
      </c>
      <c r="L1270" s="70"/>
    </row>
    <row r="1271" spans="1:12" x14ac:dyDescent="0.3">
      <c r="A1271" s="25">
        <v>327361</v>
      </c>
      <c r="B1271" s="153" t="str">
        <f>VLOOKUP(A1271,'CUSTOS UNITÁRIOS'!$A$2:$C$116,2,FALSE)</f>
        <v>RELÉ FOTOELÉTRICO ELETRÔNICO 105-305V</v>
      </c>
      <c r="C1271" s="153"/>
      <c r="D1271" s="153"/>
      <c r="E1271" s="153"/>
      <c r="F1271" s="153"/>
      <c r="G1271" s="20">
        <v>1</v>
      </c>
      <c r="H1271" s="21" t="s">
        <v>128</v>
      </c>
      <c r="I1271" s="3">
        <f>VLOOKUP(A1271,'CUSTOS UNITÁRIOS'!$A$2:$C$116,3,FALSE)</f>
        <v>0</v>
      </c>
      <c r="J1271" s="22">
        <f t="shared" si="90"/>
        <v>0</v>
      </c>
      <c r="K1271" s="22">
        <f t="shared" si="91"/>
        <v>0</v>
      </c>
      <c r="L1271" s="70"/>
    </row>
    <row r="1272" spans="1:12" x14ac:dyDescent="0.3">
      <c r="A1272" s="27"/>
      <c r="B1272" s="49"/>
      <c r="C1272" s="49"/>
      <c r="D1272" s="49"/>
      <c r="E1272" s="49"/>
      <c r="F1272" s="49"/>
      <c r="G1272" s="35"/>
      <c r="H1272" s="36"/>
      <c r="I1272" s="37"/>
      <c r="J1272" s="38"/>
      <c r="K1272" s="33">
        <f>SUM(K1259:K1271)</f>
        <v>0</v>
      </c>
      <c r="L1272" s="70"/>
    </row>
    <row r="1273" spans="1:12" x14ac:dyDescent="0.3">
      <c r="A1273" s="27"/>
      <c r="B1273" s="49"/>
      <c r="C1273" s="49"/>
      <c r="D1273" s="49"/>
      <c r="E1273" s="49"/>
      <c r="F1273" s="49"/>
      <c r="G1273" s="35"/>
      <c r="H1273" s="36"/>
      <c r="I1273" s="37"/>
      <c r="J1273" s="38"/>
      <c r="K1273" s="38"/>
      <c r="L1273" s="70"/>
    </row>
    <row r="1274" spans="1:12" x14ac:dyDescent="0.3">
      <c r="A1274" s="154" t="s">
        <v>150</v>
      </c>
      <c r="B1274" s="154"/>
      <c r="C1274" s="154"/>
      <c r="D1274" s="154"/>
      <c r="E1274" s="154"/>
      <c r="F1274" s="154"/>
      <c r="L1274" s="70"/>
    </row>
    <row r="1275" spans="1:12" x14ac:dyDescent="0.3">
      <c r="A1275" s="26" t="s">
        <v>109</v>
      </c>
      <c r="B1275" s="148" t="str">
        <f>VLOOKUP(A1275,'CUSTOS UNITÁRIOS'!$A$2:$C$116,2,FALSE)</f>
        <v xml:space="preserve">UNIDADE DE SERVIÇO DE CONSTRUÇÃO DE REDES </v>
      </c>
      <c r="C1275" s="148"/>
      <c r="D1275" s="148"/>
      <c r="E1275" s="148"/>
      <c r="F1275" s="148"/>
      <c r="G1275" s="23">
        <v>0.1</v>
      </c>
      <c r="H1275" s="24" t="s">
        <v>128</v>
      </c>
      <c r="I1275" s="24">
        <f>VLOOKUP(A1275,'CUSTOS UNITÁRIOS'!$A$2:$C$116,3,FALSE)</f>
        <v>0</v>
      </c>
      <c r="J1275" s="40">
        <f t="shared" ref="J1275:J1276" si="92">I1275*G1275</f>
        <v>0</v>
      </c>
      <c r="K1275" s="40">
        <f>J1275*1</f>
        <v>0</v>
      </c>
      <c r="L1275" s="70"/>
    </row>
    <row r="1276" spans="1:12" x14ac:dyDescent="0.3">
      <c r="A1276" s="26" t="s">
        <v>111</v>
      </c>
      <c r="B1276" s="148" t="str">
        <f>VLOOKUP(A1276,'CUSTOS UNITÁRIOS'!$A$2:$C$116,2,FALSE)</f>
        <v xml:space="preserve">UNIDADE DE SERVIÇO DE PROJETO </v>
      </c>
      <c r="C1276" s="148"/>
      <c r="D1276" s="148"/>
      <c r="E1276" s="148"/>
      <c r="F1276" s="148"/>
      <c r="G1276" s="23">
        <v>0.5</v>
      </c>
      <c r="H1276" s="24" t="s">
        <v>128</v>
      </c>
      <c r="I1276" s="24">
        <f>VLOOKUP(A1276,'CUSTOS UNITÁRIOS'!$A$2:$C$116,3,FALSE)</f>
        <v>0</v>
      </c>
      <c r="J1276" s="40">
        <f t="shared" si="92"/>
        <v>0</v>
      </c>
      <c r="K1276" s="40">
        <f>J1276*1</f>
        <v>0</v>
      </c>
      <c r="L1276" s="70"/>
    </row>
    <row r="1277" spans="1:12" x14ac:dyDescent="0.3">
      <c r="K1277" s="22">
        <f>K1275+K1276</f>
        <v>0</v>
      </c>
      <c r="L1277" s="70"/>
    </row>
    <row r="1278" spans="1:12" x14ac:dyDescent="0.3">
      <c r="L1278" s="70"/>
    </row>
    <row r="1279" spans="1:12" x14ac:dyDescent="0.3">
      <c r="L1279" s="70"/>
    </row>
    <row r="1280" spans="1:12" x14ac:dyDescent="0.3">
      <c r="L1280" s="70"/>
    </row>
    <row r="1281" spans="1:12" x14ac:dyDescent="0.3">
      <c r="L1281" s="70"/>
    </row>
    <row r="1282" spans="1:12" x14ac:dyDescent="0.3">
      <c r="L1282" s="70"/>
    </row>
    <row r="1283" spans="1:12" x14ac:dyDescent="0.3">
      <c r="L1283" s="70"/>
    </row>
    <row r="1284" spans="1:12" x14ac:dyDescent="0.3">
      <c r="L1284" s="70"/>
    </row>
    <row r="1285" spans="1:12" x14ac:dyDescent="0.3">
      <c r="L1285" s="70"/>
    </row>
    <row r="1286" spans="1:12" ht="15" thickBot="1" x14ac:dyDescent="0.35">
      <c r="L1286" s="70"/>
    </row>
    <row r="1287" spans="1:12" ht="15" customHeight="1" x14ac:dyDescent="0.3">
      <c r="A1287" s="121" t="s">
        <v>344</v>
      </c>
      <c r="B1287" s="105"/>
      <c r="C1287" s="105"/>
      <c r="D1287" s="105"/>
      <c r="E1287" s="105"/>
      <c r="F1287" s="105"/>
      <c r="G1287" s="106"/>
      <c r="H1287" s="8"/>
      <c r="I1287" s="8"/>
      <c r="L1287" s="70"/>
    </row>
    <row r="1288" spans="1:12" x14ac:dyDescent="0.3">
      <c r="A1288" s="107"/>
      <c r="B1288" s="108"/>
      <c r="C1288" s="108"/>
      <c r="D1288" s="108"/>
      <c r="E1288" s="108"/>
      <c r="F1288" s="108"/>
      <c r="G1288" s="109"/>
      <c r="H1288" s="8"/>
      <c r="I1288" s="8"/>
      <c r="L1288" s="70"/>
    </row>
    <row r="1289" spans="1:12" ht="15" thickBot="1" x14ac:dyDescent="0.35">
      <c r="A1289" s="110"/>
      <c r="B1289" s="111"/>
      <c r="C1289" s="111"/>
      <c r="D1289" s="111"/>
      <c r="E1289" s="111"/>
      <c r="F1289" s="111"/>
      <c r="G1289" s="112"/>
      <c r="H1289" s="9"/>
      <c r="I1289" s="9"/>
      <c r="J1289" s="6"/>
      <c r="K1289" s="6"/>
      <c r="L1289" s="70"/>
    </row>
    <row r="1290" spans="1:12" ht="15" thickBot="1" x14ac:dyDescent="0.35">
      <c r="A1290" s="5"/>
      <c r="B1290" s="5"/>
      <c r="C1290" s="5"/>
      <c r="D1290" s="5"/>
      <c r="E1290" s="5"/>
      <c r="F1290" s="5"/>
      <c r="G1290" s="16"/>
      <c r="H1290" s="10"/>
      <c r="I1290" s="10"/>
      <c r="L1290" s="70"/>
    </row>
    <row r="1291" spans="1:12" ht="15" thickBot="1" x14ac:dyDescent="0.35">
      <c r="A1291" s="113"/>
      <c r="B1291" s="114"/>
      <c r="C1291" s="114"/>
      <c r="D1291" s="114"/>
      <c r="E1291" s="31"/>
      <c r="F1291" s="114"/>
      <c r="G1291" s="114"/>
      <c r="H1291" s="32"/>
      <c r="I1291" s="115"/>
      <c r="J1291" s="115"/>
      <c r="K1291" s="116"/>
      <c r="L1291" s="70"/>
    </row>
    <row r="1292" spans="1:12" ht="16.2" thickBot="1" x14ac:dyDescent="0.35">
      <c r="A1292" s="27"/>
      <c r="B1292" s="28"/>
      <c r="C1292" s="28"/>
      <c r="D1292" s="28"/>
      <c r="E1292" s="29"/>
      <c r="F1292" s="5"/>
      <c r="G1292" s="30"/>
      <c r="H1292" s="10"/>
      <c r="I1292" s="10"/>
      <c r="J1292" s="5"/>
      <c r="K1292" s="5"/>
      <c r="L1292" s="70"/>
    </row>
    <row r="1293" spans="1:12" ht="15" thickBot="1" x14ac:dyDescent="0.35">
      <c r="A1293" s="149"/>
      <c r="B1293" s="150"/>
      <c r="C1293" s="150"/>
      <c r="D1293" s="150"/>
      <c r="E1293" s="150"/>
      <c r="F1293" s="150"/>
      <c r="G1293" s="150"/>
      <c r="H1293" s="150"/>
      <c r="I1293" s="150"/>
      <c r="J1293" s="150"/>
      <c r="K1293" s="151"/>
      <c r="L1293" s="70"/>
    </row>
    <row r="1294" spans="1:12" ht="15" thickBot="1" x14ac:dyDescent="0.35">
      <c r="A1294" s="149"/>
      <c r="B1294" s="150"/>
      <c r="C1294" s="150"/>
      <c r="D1294" s="150"/>
      <c r="E1294" s="150"/>
      <c r="F1294" s="150"/>
      <c r="G1294" s="150"/>
      <c r="H1294" s="150"/>
      <c r="I1294" s="150"/>
      <c r="J1294" s="150"/>
      <c r="K1294" s="151"/>
      <c r="L1294" s="70"/>
    </row>
    <row r="1295" spans="1:12" x14ac:dyDescent="0.3">
      <c r="A1295" s="155" t="s">
        <v>126</v>
      </c>
      <c r="B1295" s="157" t="s">
        <v>198</v>
      </c>
      <c r="C1295" s="158" t="s">
        <v>201</v>
      </c>
      <c r="D1295" s="159"/>
      <c r="E1295" s="159"/>
      <c r="F1295" s="159"/>
      <c r="G1295" s="159"/>
      <c r="H1295" s="159"/>
      <c r="I1295" s="160"/>
      <c r="J1295" s="164" t="s">
        <v>139</v>
      </c>
      <c r="K1295" s="165"/>
      <c r="L1295" s="69" t="s">
        <v>149</v>
      </c>
    </row>
    <row r="1296" spans="1:12" x14ac:dyDescent="0.3">
      <c r="A1296" s="156"/>
      <c r="B1296" s="134"/>
      <c r="C1296" s="161"/>
      <c r="D1296" s="162"/>
      <c r="E1296" s="162"/>
      <c r="F1296" s="162"/>
      <c r="G1296" s="162"/>
      <c r="H1296" s="162"/>
      <c r="I1296" s="163"/>
      <c r="J1296" s="166">
        <f>K1311+K1316</f>
        <v>0</v>
      </c>
      <c r="K1296" s="167"/>
      <c r="L1296" s="69"/>
    </row>
    <row r="1297" spans="1:12" ht="27.6" x14ac:dyDescent="0.3">
      <c r="A1297" s="12" t="s">
        <v>119</v>
      </c>
      <c r="B1297" s="152" t="s">
        <v>120</v>
      </c>
      <c r="C1297" s="152"/>
      <c r="D1297" s="152"/>
      <c r="E1297" s="152"/>
      <c r="F1297" s="152"/>
      <c r="G1297" s="17" t="s">
        <v>125</v>
      </c>
      <c r="H1297" s="13" t="s">
        <v>124</v>
      </c>
      <c r="I1297" s="14" t="s">
        <v>123</v>
      </c>
      <c r="J1297" s="14" t="s">
        <v>121</v>
      </c>
      <c r="K1297" s="15" t="s">
        <v>122</v>
      </c>
      <c r="L1297" s="70"/>
    </row>
    <row r="1298" spans="1:12" x14ac:dyDescent="0.3">
      <c r="A1298" s="25">
        <v>230102</v>
      </c>
      <c r="B1298" s="153" t="str">
        <f>VLOOKUP(A1298,'CUSTOS UNITÁRIOS'!$A$2:$C$116,2,FALSE)</f>
        <v>ALÇA PARA ESTRIBO ABERTA</v>
      </c>
      <c r="C1298" s="153"/>
      <c r="D1298" s="153"/>
      <c r="E1298" s="153"/>
      <c r="F1298" s="153"/>
      <c r="G1298" s="20">
        <v>1</v>
      </c>
      <c r="H1298" s="21" t="s">
        <v>128</v>
      </c>
      <c r="I1298" s="3">
        <f>VLOOKUP(A1298,'CUSTOS UNITÁRIOS'!$A$2:$C$116,3,FALSE)</f>
        <v>0</v>
      </c>
      <c r="J1298" s="22">
        <f>I1298*G1298</f>
        <v>0</v>
      </c>
      <c r="K1298" s="22">
        <f>J1298*$L$1296</f>
        <v>0</v>
      </c>
      <c r="L1298" s="70"/>
    </row>
    <row r="1299" spans="1:12" x14ac:dyDescent="0.3">
      <c r="A1299" s="25">
        <v>258921</v>
      </c>
      <c r="B1299" s="153" t="str">
        <f>VLOOKUP(A1299,'CUSTOS UNITÁRIOS'!$A$2:$C$116,2,FALSE)</f>
        <v>BRAÇO PARA IP TIPO MÉDIO</v>
      </c>
      <c r="C1299" s="153"/>
      <c r="D1299" s="153"/>
      <c r="E1299" s="153"/>
      <c r="F1299" s="153"/>
      <c r="G1299" s="20">
        <v>1</v>
      </c>
      <c r="H1299" s="21" t="s">
        <v>128</v>
      </c>
      <c r="I1299" s="3">
        <f>VLOOKUP(A1299,'CUSTOS UNITÁRIOS'!$A$2:$C$116,3,FALSE)</f>
        <v>0</v>
      </c>
      <c r="J1299" s="22">
        <f t="shared" ref="J1299:J1310" si="93">I1299*G1299</f>
        <v>0</v>
      </c>
      <c r="K1299" s="22">
        <f t="shared" ref="K1299:K1310" si="94">J1299*$L$1296</f>
        <v>0</v>
      </c>
      <c r="L1299" s="70"/>
    </row>
    <row r="1300" spans="1:12" x14ac:dyDescent="0.3">
      <c r="A1300" s="25">
        <v>225615</v>
      </c>
      <c r="B1300" s="153" t="str">
        <f>VLOOKUP(A1300,'CUSTOS UNITÁRIOS'!$A$2:$C$116,2,FALSE)</f>
        <v>CABO CU 1X 1,5MM² 1KV XLPE</v>
      </c>
      <c r="C1300" s="153"/>
      <c r="D1300" s="153"/>
      <c r="E1300" s="153"/>
      <c r="F1300" s="153"/>
      <c r="G1300" s="20">
        <v>13</v>
      </c>
      <c r="H1300" s="21" t="s">
        <v>130</v>
      </c>
      <c r="I1300" s="3">
        <f>VLOOKUP(A1300,'CUSTOS UNITÁRIOS'!$A$2:$C$116,3,FALSE)</f>
        <v>0</v>
      </c>
      <c r="J1300" s="22">
        <f t="shared" si="93"/>
        <v>0</v>
      </c>
      <c r="K1300" s="22">
        <f t="shared" si="94"/>
        <v>0</v>
      </c>
      <c r="L1300" s="70"/>
    </row>
    <row r="1301" spans="1:12" x14ac:dyDescent="0.3">
      <c r="A1301" s="25">
        <v>2931</v>
      </c>
      <c r="B1301" s="153" t="str">
        <f>VLOOKUP(A1301,'CUSTOS UNITÁRIOS'!$A$2:$C$116,2,FALSE)</f>
        <v>CABO DE AÇO SM 1/4P (6,4MM) 7 FIOS</v>
      </c>
      <c r="C1301" s="153"/>
      <c r="D1301" s="153"/>
      <c r="E1301" s="153"/>
      <c r="F1301" s="153"/>
      <c r="G1301" s="20">
        <v>0.4</v>
      </c>
      <c r="H1301" s="21" t="s">
        <v>131</v>
      </c>
      <c r="I1301" s="3">
        <f>VLOOKUP(A1301,'CUSTOS UNITÁRIOS'!$A$2:$C$116,3,FALSE)</f>
        <v>0</v>
      </c>
      <c r="J1301" s="22">
        <f t="shared" si="93"/>
        <v>0</v>
      </c>
      <c r="K1301" s="22">
        <f t="shared" si="94"/>
        <v>0</v>
      </c>
      <c r="L1301" s="70"/>
    </row>
    <row r="1302" spans="1:12" x14ac:dyDescent="0.3">
      <c r="A1302" s="25">
        <v>236893</v>
      </c>
      <c r="B1302" s="153" t="str">
        <f>VLOOKUP(A1302,'CUSTOS UNITÁRIOS'!$A$2:$C$116,2,FALSE)</f>
        <v>CINTA DE AÇO D 230MM</v>
      </c>
      <c r="C1302" s="153"/>
      <c r="D1302" s="153"/>
      <c r="E1302" s="153"/>
      <c r="F1302" s="153"/>
      <c r="G1302" s="20">
        <v>2</v>
      </c>
      <c r="H1302" s="21" t="s">
        <v>128</v>
      </c>
      <c r="I1302" s="3">
        <f>VLOOKUP(A1302,'CUSTOS UNITÁRIOS'!$A$2:$C$116,3,FALSE)</f>
        <v>0</v>
      </c>
      <c r="J1302" s="22">
        <f t="shared" si="93"/>
        <v>0</v>
      </c>
      <c r="K1302" s="22">
        <f t="shared" si="94"/>
        <v>0</v>
      </c>
      <c r="L1302" s="70"/>
    </row>
    <row r="1303" spans="1:12" x14ac:dyDescent="0.3">
      <c r="A1303" s="25">
        <v>227850</v>
      </c>
      <c r="B1303" s="153" t="str">
        <f>VLOOKUP(A1303,'CUSTOS UNITÁRIOS'!$A$2:$C$116,2,FALSE)</f>
        <v>CONETOR CUNHA CU ITEM 1</v>
      </c>
      <c r="C1303" s="153"/>
      <c r="D1303" s="153"/>
      <c r="E1303" s="153"/>
      <c r="F1303" s="153"/>
      <c r="G1303" s="20">
        <v>1</v>
      </c>
      <c r="H1303" s="21" t="s">
        <v>128</v>
      </c>
      <c r="I1303" s="3">
        <f>VLOOKUP(A1303,'CUSTOS UNITÁRIOS'!$A$2:$C$116,3,FALSE)</f>
        <v>0</v>
      </c>
      <c r="J1303" s="22">
        <f t="shared" si="93"/>
        <v>0</v>
      </c>
      <c r="K1303" s="22">
        <f t="shared" si="94"/>
        <v>0</v>
      </c>
      <c r="L1303" s="70"/>
    </row>
    <row r="1304" spans="1:12" x14ac:dyDescent="0.3">
      <c r="A1304" s="25">
        <v>379679</v>
      </c>
      <c r="B1304" s="153" t="str">
        <f>VLOOKUP(A1304,'CUSTOS UNITÁRIOS'!$A$2:$C$116,2,FALSE)</f>
        <v>CONETOR DE PERFURAÇÃO 35-120MM²/1,5MM²</v>
      </c>
      <c r="C1304" s="153"/>
      <c r="D1304" s="153"/>
      <c r="E1304" s="153"/>
      <c r="F1304" s="153"/>
      <c r="G1304" s="20">
        <v>2</v>
      </c>
      <c r="H1304" s="21" t="s">
        <v>128</v>
      </c>
      <c r="I1304" s="3">
        <f>VLOOKUP(A1304,'CUSTOS UNITÁRIOS'!$A$2:$C$116,3,FALSE)</f>
        <v>0</v>
      </c>
      <c r="J1304" s="22">
        <f t="shared" si="93"/>
        <v>0</v>
      </c>
      <c r="K1304" s="22">
        <f t="shared" si="94"/>
        <v>0</v>
      </c>
      <c r="L1304" s="70"/>
    </row>
    <row r="1305" spans="1:12" x14ac:dyDescent="0.3">
      <c r="A1305" s="25">
        <v>227777</v>
      </c>
      <c r="B1305" s="153" t="str">
        <f>VLOOKUP(A1305,'CUSTOS UNITÁRIOS'!$A$2:$C$116,2,FALSE)</f>
        <v>CONETOR FORMATO H ITEM 2 CAA 27-54MM² / 13-34MM²</v>
      </c>
      <c r="C1305" s="153"/>
      <c r="D1305" s="153"/>
      <c r="E1305" s="153"/>
      <c r="F1305" s="153"/>
      <c r="G1305" s="20">
        <v>1</v>
      </c>
      <c r="H1305" s="21" t="s">
        <v>128</v>
      </c>
      <c r="I1305" s="3">
        <f>VLOOKUP(A1305,'CUSTOS UNITÁRIOS'!$A$2:$C$116,3,FALSE)</f>
        <v>0</v>
      </c>
      <c r="J1305" s="22">
        <f t="shared" si="93"/>
        <v>0</v>
      </c>
      <c r="K1305" s="22">
        <f t="shared" si="94"/>
        <v>0</v>
      </c>
      <c r="L1305" s="70"/>
    </row>
    <row r="1306" spans="1:12" x14ac:dyDescent="0.3">
      <c r="A1306" s="25">
        <v>231175</v>
      </c>
      <c r="B1306" s="153" t="str">
        <f>VLOOKUP(A1306,'CUSTOS UNITÁRIOS'!$A$2:$C$116,2,FALSE)</f>
        <v>CONETOR PARA ATERRAMENTO DE FERRAGENS DE IP</v>
      </c>
      <c r="C1306" s="153"/>
      <c r="D1306" s="153"/>
      <c r="E1306" s="153"/>
      <c r="F1306" s="153"/>
      <c r="G1306" s="20">
        <v>2</v>
      </c>
      <c r="H1306" s="21" t="s">
        <v>128</v>
      </c>
      <c r="I1306" s="3">
        <f>VLOOKUP(A1306,'CUSTOS UNITÁRIOS'!$A$2:$C$116,3,FALSE)</f>
        <v>0</v>
      </c>
      <c r="J1306" s="22">
        <f t="shared" si="93"/>
        <v>0</v>
      </c>
      <c r="K1306" s="22">
        <f t="shared" si="94"/>
        <v>0</v>
      </c>
      <c r="L1306" s="70"/>
    </row>
    <row r="1307" spans="1:12" x14ac:dyDescent="0.3">
      <c r="A1307" s="25">
        <v>6</v>
      </c>
      <c r="B1307" s="153" t="str">
        <f>VLOOKUP(A1307,'CUSTOS UNITÁRIOS'!$A$2:$C$116,2,FALSE)</f>
        <v>LUMINARIA LED - VIÁRIA 240W (233W)</v>
      </c>
      <c r="C1307" s="153"/>
      <c r="D1307" s="153"/>
      <c r="E1307" s="153"/>
      <c r="F1307" s="153"/>
      <c r="G1307" s="20">
        <v>1</v>
      </c>
      <c r="H1307" s="21" t="s">
        <v>128</v>
      </c>
      <c r="I1307" s="3">
        <f>VLOOKUP(A1307,'CUSTOS UNITÁRIOS'!$A$2:$C$116,3,FALSE)</f>
        <v>0</v>
      </c>
      <c r="J1307" s="22">
        <f t="shared" si="93"/>
        <v>0</v>
      </c>
      <c r="K1307" s="22">
        <f t="shared" si="94"/>
        <v>0</v>
      </c>
      <c r="L1307" s="70"/>
    </row>
    <row r="1308" spans="1:12" x14ac:dyDescent="0.3">
      <c r="A1308" s="25">
        <v>66878</v>
      </c>
      <c r="B1308" s="153" t="str">
        <f>VLOOKUP(A1308,'CUSTOS UNITÁRIOS'!$A$2:$C$116,2,FALSE)</f>
        <v>PARAFUSO CABEÇA ABAULADA M16X 45MM</v>
      </c>
      <c r="C1308" s="153"/>
      <c r="D1308" s="153"/>
      <c r="E1308" s="153"/>
      <c r="F1308" s="153"/>
      <c r="G1308" s="20">
        <v>2</v>
      </c>
      <c r="H1308" s="21" t="s">
        <v>128</v>
      </c>
      <c r="I1308" s="3">
        <f>VLOOKUP(A1308,'CUSTOS UNITÁRIOS'!$A$2:$C$116,3,FALSE)</f>
        <v>0</v>
      </c>
      <c r="J1308" s="22">
        <f t="shared" si="93"/>
        <v>0</v>
      </c>
      <c r="K1308" s="22">
        <f t="shared" si="94"/>
        <v>0</v>
      </c>
      <c r="L1308" s="70"/>
    </row>
    <row r="1309" spans="1:12" x14ac:dyDescent="0.3">
      <c r="A1309" s="25">
        <v>66886</v>
      </c>
      <c r="B1309" s="153" t="str">
        <f>VLOOKUP(A1309,'CUSTOS UNITÁRIOS'!$A$2:$C$116,2,FALSE)</f>
        <v>PARAFUSO CABEÇA ABAULADA M16X 70MM</v>
      </c>
      <c r="C1309" s="153"/>
      <c r="D1309" s="153"/>
      <c r="E1309" s="153"/>
      <c r="F1309" s="153"/>
      <c r="G1309" s="20">
        <v>4</v>
      </c>
      <c r="H1309" s="21" t="s">
        <v>128</v>
      </c>
      <c r="I1309" s="3">
        <f>VLOOKUP(A1309,'CUSTOS UNITÁRIOS'!$A$2:$C$116,3,FALSE)</f>
        <v>0</v>
      </c>
      <c r="J1309" s="22">
        <f t="shared" si="93"/>
        <v>0</v>
      </c>
      <c r="K1309" s="22">
        <f t="shared" si="94"/>
        <v>0</v>
      </c>
      <c r="L1309" s="70"/>
    </row>
    <row r="1310" spans="1:12" x14ac:dyDescent="0.3">
      <c r="A1310" s="25">
        <v>327361</v>
      </c>
      <c r="B1310" s="153" t="str">
        <f>VLOOKUP(A1310,'CUSTOS UNITÁRIOS'!$A$2:$C$116,2,FALSE)</f>
        <v>RELÉ FOTOELÉTRICO ELETRÔNICO 105-305V</v>
      </c>
      <c r="C1310" s="153"/>
      <c r="D1310" s="153"/>
      <c r="E1310" s="153"/>
      <c r="F1310" s="153"/>
      <c r="G1310" s="20">
        <v>1</v>
      </c>
      <c r="H1310" s="21" t="s">
        <v>128</v>
      </c>
      <c r="I1310" s="3">
        <f>VLOOKUP(A1310,'CUSTOS UNITÁRIOS'!$A$2:$C$116,3,FALSE)</f>
        <v>0</v>
      </c>
      <c r="J1310" s="22">
        <f t="shared" si="93"/>
        <v>0</v>
      </c>
      <c r="K1310" s="22">
        <f t="shared" si="94"/>
        <v>0</v>
      </c>
      <c r="L1310" s="70"/>
    </row>
    <row r="1311" spans="1:12" x14ac:dyDescent="0.3">
      <c r="A1311" s="27"/>
      <c r="B1311" s="49"/>
      <c r="C1311" s="49"/>
      <c r="D1311" s="49"/>
      <c r="E1311" s="49"/>
      <c r="F1311" s="49"/>
      <c r="G1311" s="35"/>
      <c r="H1311" s="36"/>
      <c r="I1311" s="37"/>
      <c r="J1311" s="38"/>
      <c r="K1311" s="33">
        <f>SUM(K1298:K1310)</f>
        <v>0</v>
      </c>
      <c r="L1311" s="70"/>
    </row>
    <row r="1312" spans="1:12" x14ac:dyDescent="0.3">
      <c r="A1312" s="27"/>
      <c r="B1312" s="49"/>
      <c r="C1312" s="49"/>
      <c r="D1312" s="49"/>
      <c r="E1312" s="49"/>
      <c r="F1312" s="49"/>
      <c r="G1312" s="35"/>
      <c r="H1312" s="36"/>
      <c r="I1312" s="37"/>
      <c r="J1312" s="38"/>
      <c r="K1312" s="38"/>
      <c r="L1312" s="70"/>
    </row>
    <row r="1313" spans="1:12" x14ac:dyDescent="0.3">
      <c r="A1313" s="154" t="s">
        <v>150</v>
      </c>
      <c r="B1313" s="154"/>
      <c r="C1313" s="154"/>
      <c r="D1313" s="154"/>
      <c r="E1313" s="154"/>
      <c r="F1313" s="154"/>
      <c r="L1313" s="70"/>
    </row>
    <row r="1314" spans="1:12" x14ac:dyDescent="0.3">
      <c r="A1314" s="26" t="s">
        <v>109</v>
      </c>
      <c r="B1314" s="148" t="str">
        <f>VLOOKUP(A1314,'CUSTOS UNITÁRIOS'!$A$2:$C$116,2,FALSE)</f>
        <v xml:space="preserve">UNIDADE DE SERVIÇO DE CONSTRUÇÃO DE REDES </v>
      </c>
      <c r="C1314" s="148"/>
      <c r="D1314" s="148"/>
      <c r="E1314" s="148"/>
      <c r="F1314" s="148"/>
      <c r="G1314" s="23">
        <v>0.1</v>
      </c>
      <c r="H1314" s="24" t="s">
        <v>128</v>
      </c>
      <c r="I1314" s="24">
        <f>VLOOKUP(A1314,'CUSTOS UNITÁRIOS'!$A$2:$C$116,3,FALSE)</f>
        <v>0</v>
      </c>
      <c r="J1314" s="40">
        <f t="shared" ref="J1314:J1315" si="95">I1314*G1314</f>
        <v>0</v>
      </c>
      <c r="K1314" s="40">
        <f>J1314*1</f>
        <v>0</v>
      </c>
      <c r="L1314" s="70"/>
    </row>
    <row r="1315" spans="1:12" x14ac:dyDescent="0.3">
      <c r="A1315" s="26" t="s">
        <v>111</v>
      </c>
      <c r="B1315" s="148" t="str">
        <f>VLOOKUP(A1315,'CUSTOS UNITÁRIOS'!$A$2:$C$116,2,FALSE)</f>
        <v xml:space="preserve">UNIDADE DE SERVIÇO DE PROJETO </v>
      </c>
      <c r="C1315" s="148"/>
      <c r="D1315" s="148"/>
      <c r="E1315" s="148"/>
      <c r="F1315" s="148"/>
      <c r="G1315" s="23">
        <v>0.5</v>
      </c>
      <c r="H1315" s="24" t="s">
        <v>128</v>
      </c>
      <c r="I1315" s="24">
        <f>VLOOKUP(A1315,'CUSTOS UNITÁRIOS'!$A$2:$C$116,3,FALSE)</f>
        <v>0</v>
      </c>
      <c r="J1315" s="40">
        <f t="shared" si="95"/>
        <v>0</v>
      </c>
      <c r="K1315" s="40">
        <f>J1315*1</f>
        <v>0</v>
      </c>
      <c r="L1315" s="70"/>
    </row>
    <row r="1316" spans="1:12" x14ac:dyDescent="0.3">
      <c r="K1316" s="22">
        <f>K1314+K1315</f>
        <v>0</v>
      </c>
      <c r="L1316" s="70"/>
    </row>
    <row r="1317" spans="1:12" x14ac:dyDescent="0.3">
      <c r="L1317" s="70"/>
    </row>
    <row r="1318" spans="1:12" x14ac:dyDescent="0.3">
      <c r="L1318" s="70"/>
    </row>
    <row r="1319" spans="1:12" x14ac:dyDescent="0.3">
      <c r="L1319" s="70"/>
    </row>
    <row r="1320" spans="1:12" x14ac:dyDescent="0.3">
      <c r="L1320" s="70"/>
    </row>
    <row r="1321" spans="1:12" x14ac:dyDescent="0.3">
      <c r="L1321" s="70"/>
    </row>
    <row r="1322" spans="1:12" x14ac:dyDescent="0.3">
      <c r="L1322" s="70"/>
    </row>
    <row r="1323" spans="1:12" x14ac:dyDescent="0.3">
      <c r="L1323" s="70"/>
    </row>
    <row r="1324" spans="1:12" x14ac:dyDescent="0.3">
      <c r="L1324" s="70"/>
    </row>
    <row r="1325" spans="1:12" ht="15" thickBot="1" x14ac:dyDescent="0.35">
      <c r="L1325" s="70"/>
    </row>
    <row r="1326" spans="1:12" ht="15" customHeight="1" x14ac:dyDescent="0.3">
      <c r="A1326" s="121" t="s">
        <v>344</v>
      </c>
      <c r="B1326" s="105"/>
      <c r="C1326" s="105"/>
      <c r="D1326" s="105"/>
      <c r="E1326" s="105"/>
      <c r="F1326" s="105"/>
      <c r="G1326" s="106"/>
      <c r="H1326" s="8"/>
      <c r="I1326" s="8"/>
      <c r="L1326" s="70"/>
    </row>
    <row r="1327" spans="1:12" x14ac:dyDescent="0.3">
      <c r="A1327" s="107"/>
      <c r="B1327" s="108"/>
      <c r="C1327" s="108"/>
      <c r="D1327" s="108"/>
      <c r="E1327" s="108"/>
      <c r="F1327" s="108"/>
      <c r="G1327" s="109"/>
      <c r="H1327" s="8"/>
      <c r="I1327" s="8"/>
      <c r="L1327" s="70"/>
    </row>
    <row r="1328" spans="1:12" ht="15" thickBot="1" x14ac:dyDescent="0.35">
      <c r="A1328" s="110"/>
      <c r="B1328" s="111"/>
      <c r="C1328" s="111"/>
      <c r="D1328" s="111"/>
      <c r="E1328" s="111"/>
      <c r="F1328" s="111"/>
      <c r="G1328" s="112"/>
      <c r="H1328" s="9"/>
      <c r="I1328" s="9"/>
      <c r="J1328" s="6"/>
      <c r="K1328" s="6"/>
      <c r="L1328" s="70"/>
    </row>
    <row r="1329" spans="1:12" ht="15" thickBot="1" x14ac:dyDescent="0.35">
      <c r="A1329" s="5"/>
      <c r="B1329" s="5"/>
      <c r="C1329" s="5"/>
      <c r="D1329" s="5"/>
      <c r="E1329" s="5"/>
      <c r="F1329" s="5"/>
      <c r="G1329" s="16"/>
      <c r="H1329" s="10"/>
      <c r="I1329" s="10"/>
      <c r="L1329" s="70"/>
    </row>
    <row r="1330" spans="1:12" ht="15" thickBot="1" x14ac:dyDescent="0.35">
      <c r="A1330" s="113"/>
      <c r="B1330" s="114"/>
      <c r="C1330" s="114"/>
      <c r="D1330" s="114"/>
      <c r="E1330" s="31"/>
      <c r="F1330" s="114"/>
      <c r="G1330" s="114"/>
      <c r="H1330" s="32"/>
      <c r="I1330" s="115"/>
      <c r="J1330" s="115"/>
      <c r="K1330" s="116"/>
      <c r="L1330" s="70"/>
    </row>
    <row r="1331" spans="1:12" ht="16.2" thickBot="1" x14ac:dyDescent="0.35">
      <c r="A1331" s="27"/>
      <c r="B1331" s="28"/>
      <c r="C1331" s="28"/>
      <c r="D1331" s="28"/>
      <c r="E1331" s="29"/>
      <c r="F1331" s="5"/>
      <c r="G1331" s="30"/>
      <c r="H1331" s="10"/>
      <c r="I1331" s="10"/>
      <c r="J1331" s="5"/>
      <c r="K1331" s="5"/>
      <c r="L1331" s="70"/>
    </row>
    <row r="1332" spans="1:12" ht="15" thickBot="1" x14ac:dyDescent="0.35">
      <c r="A1332" s="149"/>
      <c r="B1332" s="150"/>
      <c r="C1332" s="150"/>
      <c r="D1332" s="150"/>
      <c r="E1332" s="150"/>
      <c r="F1332" s="150"/>
      <c r="G1332" s="150"/>
      <c r="H1332" s="150"/>
      <c r="I1332" s="150"/>
      <c r="J1332" s="150"/>
      <c r="K1332" s="151"/>
      <c r="L1332" s="70"/>
    </row>
    <row r="1333" spans="1:12" ht="15" thickBot="1" x14ac:dyDescent="0.35">
      <c r="A1333" s="149"/>
      <c r="B1333" s="150"/>
      <c r="C1333" s="150"/>
      <c r="D1333" s="150"/>
      <c r="E1333" s="150"/>
      <c r="F1333" s="150"/>
      <c r="G1333" s="150"/>
      <c r="H1333" s="150"/>
      <c r="I1333" s="150"/>
      <c r="J1333" s="150"/>
      <c r="K1333" s="151"/>
      <c r="L1333" s="70"/>
    </row>
    <row r="1334" spans="1:12" x14ac:dyDescent="0.3">
      <c r="A1334" s="155" t="s">
        <v>126</v>
      </c>
      <c r="B1334" s="157" t="s">
        <v>200</v>
      </c>
      <c r="C1334" s="158" t="s">
        <v>203</v>
      </c>
      <c r="D1334" s="159"/>
      <c r="E1334" s="159"/>
      <c r="F1334" s="159"/>
      <c r="G1334" s="159"/>
      <c r="H1334" s="159"/>
      <c r="I1334" s="160"/>
      <c r="J1334" s="164" t="s">
        <v>139</v>
      </c>
      <c r="K1334" s="165"/>
      <c r="L1334" s="69" t="s">
        <v>149</v>
      </c>
    </row>
    <row r="1335" spans="1:12" x14ac:dyDescent="0.3">
      <c r="A1335" s="156"/>
      <c r="B1335" s="134"/>
      <c r="C1335" s="161"/>
      <c r="D1335" s="162"/>
      <c r="E1335" s="162"/>
      <c r="F1335" s="162"/>
      <c r="G1335" s="162"/>
      <c r="H1335" s="162"/>
      <c r="I1335" s="163"/>
      <c r="J1335" s="166">
        <f>K1343+K1348</f>
        <v>0</v>
      </c>
      <c r="K1335" s="167"/>
      <c r="L1335" s="69"/>
    </row>
    <row r="1336" spans="1:12" ht="27.6" x14ac:dyDescent="0.3">
      <c r="A1336" s="12" t="s">
        <v>119</v>
      </c>
      <c r="B1336" s="152" t="s">
        <v>120</v>
      </c>
      <c r="C1336" s="152"/>
      <c r="D1336" s="152"/>
      <c r="E1336" s="152"/>
      <c r="F1336" s="152"/>
      <c r="G1336" s="17" t="s">
        <v>125</v>
      </c>
      <c r="H1336" s="13" t="s">
        <v>124</v>
      </c>
      <c r="I1336" s="14" t="s">
        <v>123</v>
      </c>
      <c r="J1336" s="14" t="s">
        <v>121</v>
      </c>
      <c r="K1336" s="15" t="s">
        <v>122</v>
      </c>
      <c r="L1336" s="70"/>
    </row>
    <row r="1337" spans="1:12" x14ac:dyDescent="0.3">
      <c r="A1337" s="25">
        <v>2931</v>
      </c>
      <c r="B1337" s="153" t="str">
        <f>VLOOKUP(A1337,'CUSTOS UNITÁRIOS'!$A$2:$C$116,2,FALSE)</f>
        <v>CABO DE AÇO SM 1/4P (6,4MM) 7 FIOS</v>
      </c>
      <c r="C1337" s="153"/>
      <c r="D1337" s="153"/>
      <c r="E1337" s="153"/>
      <c r="F1337" s="153"/>
      <c r="G1337" s="20">
        <v>0.4</v>
      </c>
      <c r="H1337" s="21" t="s">
        <v>131</v>
      </c>
      <c r="I1337" s="3">
        <f>VLOOKUP(A1337,'CUSTOS UNITÁRIOS'!$A$2:$C$116,3,FALSE)</f>
        <v>0</v>
      </c>
      <c r="J1337" s="22">
        <f>I1337*G1337</f>
        <v>0</v>
      </c>
      <c r="K1337" s="22">
        <f>J1337*$L$1335</f>
        <v>0</v>
      </c>
      <c r="L1337" s="70"/>
    </row>
    <row r="1338" spans="1:12" x14ac:dyDescent="0.3">
      <c r="A1338" s="25">
        <v>227850</v>
      </c>
      <c r="B1338" s="153" t="str">
        <f>VLOOKUP(A1338,'CUSTOS UNITÁRIOS'!$A$2:$C$116,2,FALSE)</f>
        <v>CONETOR CUNHA CU ITEM 1</v>
      </c>
      <c r="C1338" s="153"/>
      <c r="D1338" s="153"/>
      <c r="E1338" s="153"/>
      <c r="F1338" s="153"/>
      <c r="G1338" s="20">
        <v>1</v>
      </c>
      <c r="H1338" s="21" t="s">
        <v>128</v>
      </c>
      <c r="I1338" s="3">
        <f>VLOOKUP(A1338,'CUSTOS UNITÁRIOS'!$A$2:$C$116,3,FALSE)</f>
        <v>0</v>
      </c>
      <c r="J1338" s="22">
        <f t="shared" ref="J1338:J1342" si="96">I1338*G1338</f>
        <v>0</v>
      </c>
      <c r="K1338" s="22">
        <f t="shared" ref="K1338:K1342" si="97">J1338*$L$1335</f>
        <v>0</v>
      </c>
      <c r="L1338" s="70"/>
    </row>
    <row r="1339" spans="1:12" x14ac:dyDescent="0.3">
      <c r="A1339" s="25">
        <v>227777</v>
      </c>
      <c r="B1339" s="153" t="str">
        <f>VLOOKUP(A1339,'CUSTOS UNITÁRIOS'!$A$2:$C$116,2,FALSE)</f>
        <v>CONETOR FORMATO H ITEM 2 CAA 27-54MM² / 13-34MM²</v>
      </c>
      <c r="C1339" s="153"/>
      <c r="D1339" s="153"/>
      <c r="E1339" s="153"/>
      <c r="F1339" s="153"/>
      <c r="G1339" s="20">
        <v>1</v>
      </c>
      <c r="H1339" s="21" t="s">
        <v>128</v>
      </c>
      <c r="I1339" s="3">
        <f>VLOOKUP(A1339,'CUSTOS UNITÁRIOS'!$A$2:$C$116,3,FALSE)</f>
        <v>0</v>
      </c>
      <c r="J1339" s="22">
        <f t="shared" si="96"/>
        <v>0</v>
      </c>
      <c r="K1339" s="22">
        <f t="shared" si="97"/>
        <v>0</v>
      </c>
      <c r="L1339" s="70"/>
    </row>
    <row r="1340" spans="1:12" x14ac:dyDescent="0.3">
      <c r="A1340" s="25">
        <v>231175</v>
      </c>
      <c r="B1340" s="153" t="str">
        <f>VLOOKUP(A1340,'CUSTOS UNITÁRIOS'!$A$2:$C$116,2,FALSE)</f>
        <v>CONETOR PARA ATERRAMENTO DE FERRAGENS DE IP</v>
      </c>
      <c r="C1340" s="153"/>
      <c r="D1340" s="153"/>
      <c r="E1340" s="153"/>
      <c r="F1340" s="153"/>
      <c r="G1340" s="20">
        <v>2</v>
      </c>
      <c r="H1340" s="21" t="s">
        <v>128</v>
      </c>
      <c r="I1340" s="3">
        <f>VLOOKUP(A1340,'CUSTOS UNITÁRIOS'!$A$2:$C$116,3,FALSE)</f>
        <v>0</v>
      </c>
      <c r="J1340" s="22">
        <f t="shared" si="96"/>
        <v>0</v>
      </c>
      <c r="K1340" s="22">
        <f t="shared" si="97"/>
        <v>0</v>
      </c>
      <c r="L1340" s="70"/>
    </row>
    <row r="1341" spans="1:12" x14ac:dyDescent="0.3">
      <c r="A1341" s="25">
        <v>11</v>
      </c>
      <c r="B1341" s="153" t="str">
        <f>VLOOKUP(A1341,'CUSTOS UNITÁRIOS'!$A$2:$C$116,2,FALSE)</f>
        <v>LUMINARIA LED - VIÁRIA 50W</v>
      </c>
      <c r="C1341" s="153"/>
      <c r="D1341" s="153"/>
      <c r="E1341" s="153"/>
      <c r="F1341" s="153"/>
      <c r="G1341" s="20">
        <v>1</v>
      </c>
      <c r="H1341" s="21" t="s">
        <v>128</v>
      </c>
      <c r="I1341" s="3">
        <f>VLOOKUP(A1341,'CUSTOS UNITÁRIOS'!$A$2:$C$116,3,FALSE)</f>
        <v>0</v>
      </c>
      <c r="J1341" s="22">
        <f t="shared" si="96"/>
        <v>0</v>
      </c>
      <c r="K1341" s="22">
        <f t="shared" si="97"/>
        <v>0</v>
      </c>
      <c r="L1341" s="70"/>
    </row>
    <row r="1342" spans="1:12" x14ac:dyDescent="0.3">
      <c r="A1342" s="25">
        <v>327361</v>
      </c>
      <c r="B1342" s="153" t="str">
        <f>VLOOKUP(A1342,'CUSTOS UNITÁRIOS'!$A$2:$C$116,2,FALSE)</f>
        <v>RELÉ FOTOELÉTRICO ELETRÔNICO 105-305V</v>
      </c>
      <c r="C1342" s="153"/>
      <c r="D1342" s="153"/>
      <c r="E1342" s="153"/>
      <c r="F1342" s="153"/>
      <c r="G1342" s="20">
        <v>1</v>
      </c>
      <c r="H1342" s="21" t="s">
        <v>128</v>
      </c>
      <c r="I1342" s="3">
        <f>VLOOKUP(A1342,'CUSTOS UNITÁRIOS'!$A$2:$C$116,3,FALSE)</f>
        <v>0</v>
      </c>
      <c r="J1342" s="22">
        <f t="shared" si="96"/>
        <v>0</v>
      </c>
      <c r="K1342" s="22">
        <f t="shared" si="97"/>
        <v>0</v>
      </c>
      <c r="L1342" s="70"/>
    </row>
    <row r="1343" spans="1:12" x14ac:dyDescent="0.3">
      <c r="A1343" s="27"/>
      <c r="B1343" s="49"/>
      <c r="C1343" s="49"/>
      <c r="D1343" s="49"/>
      <c r="E1343" s="49"/>
      <c r="F1343" s="49"/>
      <c r="G1343" s="35"/>
      <c r="H1343" s="36"/>
      <c r="I1343" s="37"/>
      <c r="J1343" s="38"/>
      <c r="K1343" s="33">
        <f>SUM(K1337:K1342)</f>
        <v>0</v>
      </c>
      <c r="L1343" s="70"/>
    </row>
    <row r="1344" spans="1:12" x14ac:dyDescent="0.3">
      <c r="A1344" s="27"/>
      <c r="B1344" s="49"/>
      <c r="C1344" s="49"/>
      <c r="D1344" s="49"/>
      <c r="E1344" s="49"/>
      <c r="F1344" s="49"/>
      <c r="G1344" s="35"/>
      <c r="H1344" s="36"/>
      <c r="I1344" s="37"/>
      <c r="J1344" s="38"/>
      <c r="K1344" s="38"/>
      <c r="L1344" s="70"/>
    </row>
    <row r="1345" spans="1:12" x14ac:dyDescent="0.3">
      <c r="A1345" s="154" t="s">
        <v>150</v>
      </c>
      <c r="B1345" s="154"/>
      <c r="C1345" s="154"/>
      <c r="D1345" s="154"/>
      <c r="E1345" s="154"/>
      <c r="F1345" s="154"/>
      <c r="L1345" s="70"/>
    </row>
    <row r="1346" spans="1:12" x14ac:dyDescent="0.3">
      <c r="A1346" s="26" t="s">
        <v>109</v>
      </c>
      <c r="B1346" s="148" t="str">
        <f>VLOOKUP(A1346,'CUSTOS UNITÁRIOS'!$A$2:$C$116,2,FALSE)</f>
        <v xml:space="preserve">UNIDADE DE SERVIÇO DE CONSTRUÇÃO DE REDES </v>
      </c>
      <c r="C1346" s="148"/>
      <c r="D1346" s="148"/>
      <c r="E1346" s="148"/>
      <c r="F1346" s="148"/>
      <c r="G1346" s="23">
        <v>0.1</v>
      </c>
      <c r="H1346" s="24" t="s">
        <v>128</v>
      </c>
      <c r="I1346" s="24">
        <f>VLOOKUP(A1346,'CUSTOS UNITÁRIOS'!$A$2:$C$116,3,FALSE)</f>
        <v>0</v>
      </c>
      <c r="J1346" s="40">
        <f t="shared" ref="J1346:J1347" si="98">I1346*G1346</f>
        <v>0</v>
      </c>
      <c r="K1346" s="40">
        <f>J1346*1</f>
        <v>0</v>
      </c>
      <c r="L1346" s="70"/>
    </row>
    <row r="1347" spans="1:12" x14ac:dyDescent="0.3">
      <c r="A1347" s="26" t="s">
        <v>111</v>
      </c>
      <c r="B1347" s="148" t="str">
        <f>VLOOKUP(A1347,'CUSTOS UNITÁRIOS'!$A$2:$C$116,2,FALSE)</f>
        <v xml:space="preserve">UNIDADE DE SERVIÇO DE PROJETO </v>
      </c>
      <c r="C1347" s="148"/>
      <c r="D1347" s="148"/>
      <c r="E1347" s="148"/>
      <c r="F1347" s="148"/>
      <c r="G1347" s="23">
        <v>0.5</v>
      </c>
      <c r="H1347" s="24" t="s">
        <v>128</v>
      </c>
      <c r="I1347" s="24">
        <f>VLOOKUP(A1347,'CUSTOS UNITÁRIOS'!$A$2:$C$116,3,FALSE)</f>
        <v>0</v>
      </c>
      <c r="J1347" s="40">
        <f t="shared" si="98"/>
        <v>0</v>
      </c>
      <c r="K1347" s="40">
        <f>J1347*1</f>
        <v>0</v>
      </c>
      <c r="L1347" s="70"/>
    </row>
    <row r="1348" spans="1:12" x14ac:dyDescent="0.3">
      <c r="K1348" s="22">
        <f>K1346+K1347</f>
        <v>0</v>
      </c>
      <c r="L1348" s="70"/>
    </row>
    <row r="1349" spans="1:12" x14ac:dyDescent="0.3">
      <c r="L1349" s="70"/>
    </row>
    <row r="1350" spans="1:12" x14ac:dyDescent="0.3">
      <c r="L1350" s="70"/>
    </row>
    <row r="1351" spans="1:12" x14ac:dyDescent="0.3">
      <c r="L1351" s="70"/>
    </row>
    <row r="1352" spans="1:12" x14ac:dyDescent="0.3">
      <c r="L1352" s="70"/>
    </row>
    <row r="1353" spans="1:12" x14ac:dyDescent="0.3">
      <c r="L1353" s="70"/>
    </row>
    <row r="1354" spans="1:12" x14ac:dyDescent="0.3">
      <c r="L1354" s="70"/>
    </row>
    <row r="1355" spans="1:12" x14ac:dyDescent="0.3">
      <c r="L1355" s="70"/>
    </row>
    <row r="1356" spans="1:12" x14ac:dyDescent="0.3">
      <c r="L1356" s="70"/>
    </row>
    <row r="1357" spans="1:12" x14ac:dyDescent="0.3">
      <c r="L1357" s="70"/>
    </row>
    <row r="1358" spans="1:12" x14ac:dyDescent="0.3">
      <c r="L1358" s="70"/>
    </row>
    <row r="1359" spans="1:12" x14ac:dyDescent="0.3">
      <c r="L1359" s="70"/>
    </row>
    <row r="1360" spans="1:12" x14ac:dyDescent="0.3">
      <c r="L1360" s="70"/>
    </row>
    <row r="1361" spans="1:12" x14ac:dyDescent="0.3">
      <c r="L1361" s="70"/>
    </row>
    <row r="1362" spans="1:12" x14ac:dyDescent="0.3">
      <c r="L1362" s="70"/>
    </row>
    <row r="1363" spans="1:12" x14ac:dyDescent="0.3">
      <c r="L1363" s="70"/>
    </row>
    <row r="1364" spans="1:12" ht="15" thickBot="1" x14ac:dyDescent="0.35">
      <c r="L1364" s="70"/>
    </row>
    <row r="1365" spans="1:12" ht="15" customHeight="1" x14ac:dyDescent="0.3">
      <c r="A1365" s="121" t="s">
        <v>344</v>
      </c>
      <c r="B1365" s="105"/>
      <c r="C1365" s="105"/>
      <c r="D1365" s="105"/>
      <c r="E1365" s="105"/>
      <c r="F1365" s="105"/>
      <c r="G1365" s="106"/>
      <c r="H1365" s="8"/>
      <c r="I1365" s="8"/>
      <c r="L1365" s="70"/>
    </row>
    <row r="1366" spans="1:12" x14ac:dyDescent="0.3">
      <c r="A1366" s="107"/>
      <c r="B1366" s="108"/>
      <c r="C1366" s="108"/>
      <c r="D1366" s="108"/>
      <c r="E1366" s="108"/>
      <c r="F1366" s="108"/>
      <c r="G1366" s="109"/>
      <c r="H1366" s="8"/>
      <c r="I1366" s="8"/>
      <c r="L1366" s="70"/>
    </row>
    <row r="1367" spans="1:12" ht="15" thickBot="1" x14ac:dyDescent="0.35">
      <c r="A1367" s="110"/>
      <c r="B1367" s="111"/>
      <c r="C1367" s="111"/>
      <c r="D1367" s="111"/>
      <c r="E1367" s="111"/>
      <c r="F1367" s="111"/>
      <c r="G1367" s="112"/>
      <c r="H1367" s="9"/>
      <c r="I1367" s="9"/>
      <c r="J1367" s="6"/>
      <c r="K1367" s="6"/>
      <c r="L1367" s="70"/>
    </row>
    <row r="1368" spans="1:12" ht="15" thickBot="1" x14ac:dyDescent="0.35">
      <c r="A1368" s="5"/>
      <c r="B1368" s="5"/>
      <c r="C1368" s="5"/>
      <c r="D1368" s="5"/>
      <c r="E1368" s="5"/>
      <c r="F1368" s="5"/>
      <c r="G1368" s="16"/>
      <c r="H1368" s="10"/>
      <c r="I1368" s="10"/>
      <c r="L1368" s="70"/>
    </row>
    <row r="1369" spans="1:12" ht="15" thickBot="1" x14ac:dyDescent="0.35">
      <c r="A1369" s="113"/>
      <c r="B1369" s="114"/>
      <c r="C1369" s="114"/>
      <c r="D1369" s="114"/>
      <c r="E1369" s="31"/>
      <c r="F1369" s="114"/>
      <c r="G1369" s="114"/>
      <c r="H1369" s="32"/>
      <c r="I1369" s="115"/>
      <c r="J1369" s="115"/>
      <c r="K1369" s="116"/>
      <c r="L1369" s="70"/>
    </row>
    <row r="1370" spans="1:12" ht="16.2" thickBot="1" x14ac:dyDescent="0.35">
      <c r="A1370" s="27"/>
      <c r="B1370" s="28"/>
      <c r="C1370" s="28"/>
      <c r="D1370" s="28"/>
      <c r="E1370" s="29"/>
      <c r="F1370" s="5"/>
      <c r="G1370" s="30"/>
      <c r="H1370" s="10"/>
      <c r="I1370" s="10"/>
      <c r="J1370" s="5"/>
      <c r="K1370" s="5"/>
      <c r="L1370" s="70"/>
    </row>
    <row r="1371" spans="1:12" ht="15" thickBot="1" x14ac:dyDescent="0.35">
      <c r="A1371" s="149"/>
      <c r="B1371" s="150"/>
      <c r="C1371" s="150"/>
      <c r="D1371" s="150"/>
      <c r="E1371" s="150"/>
      <c r="F1371" s="150"/>
      <c r="G1371" s="150"/>
      <c r="H1371" s="150"/>
      <c r="I1371" s="150"/>
      <c r="J1371" s="150"/>
      <c r="K1371" s="151"/>
      <c r="L1371" s="70"/>
    </row>
    <row r="1372" spans="1:12" ht="15" thickBot="1" x14ac:dyDescent="0.35">
      <c r="A1372" s="149"/>
      <c r="B1372" s="150"/>
      <c r="C1372" s="150"/>
      <c r="D1372" s="150"/>
      <c r="E1372" s="150"/>
      <c r="F1372" s="150"/>
      <c r="G1372" s="150"/>
      <c r="H1372" s="150"/>
      <c r="I1372" s="150"/>
      <c r="J1372" s="150"/>
      <c r="K1372" s="151"/>
      <c r="L1372" s="70"/>
    </row>
    <row r="1373" spans="1:12" x14ac:dyDescent="0.3">
      <c r="A1373" s="155" t="s">
        <v>126</v>
      </c>
      <c r="B1373" s="157" t="s">
        <v>202</v>
      </c>
      <c r="C1373" s="158" t="s">
        <v>204</v>
      </c>
      <c r="D1373" s="159"/>
      <c r="E1373" s="159"/>
      <c r="F1373" s="159"/>
      <c r="G1373" s="159"/>
      <c r="H1373" s="159"/>
      <c r="I1373" s="160"/>
      <c r="J1373" s="164" t="s">
        <v>139</v>
      </c>
      <c r="K1373" s="165"/>
      <c r="L1373" s="69" t="s">
        <v>149</v>
      </c>
    </row>
    <row r="1374" spans="1:12" x14ac:dyDescent="0.3">
      <c r="A1374" s="156"/>
      <c r="B1374" s="134"/>
      <c r="C1374" s="161"/>
      <c r="D1374" s="162"/>
      <c r="E1374" s="162"/>
      <c r="F1374" s="162"/>
      <c r="G1374" s="162"/>
      <c r="H1374" s="162"/>
      <c r="I1374" s="163"/>
      <c r="J1374" s="166">
        <f>K1382+K1387</f>
        <v>0</v>
      </c>
      <c r="K1374" s="167"/>
      <c r="L1374" s="69"/>
    </row>
    <row r="1375" spans="1:12" ht="27.6" x14ac:dyDescent="0.3">
      <c r="A1375" s="12" t="s">
        <v>119</v>
      </c>
      <c r="B1375" s="152" t="s">
        <v>120</v>
      </c>
      <c r="C1375" s="152"/>
      <c r="D1375" s="152"/>
      <c r="E1375" s="152"/>
      <c r="F1375" s="152"/>
      <c r="G1375" s="17" t="s">
        <v>125</v>
      </c>
      <c r="H1375" s="13" t="s">
        <v>124</v>
      </c>
      <c r="I1375" s="14" t="s">
        <v>123</v>
      </c>
      <c r="J1375" s="14" t="s">
        <v>121</v>
      </c>
      <c r="K1375" s="15" t="s">
        <v>122</v>
      </c>
      <c r="L1375" s="70"/>
    </row>
    <row r="1376" spans="1:12" x14ac:dyDescent="0.3">
      <c r="A1376" s="25">
        <v>2931</v>
      </c>
      <c r="B1376" s="153" t="str">
        <f>VLOOKUP(A1376,'CUSTOS UNITÁRIOS'!$A$2:$C$116,2,FALSE)</f>
        <v>CABO DE AÇO SM 1/4P (6,4MM) 7 FIOS</v>
      </c>
      <c r="C1376" s="153"/>
      <c r="D1376" s="153"/>
      <c r="E1376" s="153"/>
      <c r="F1376" s="153"/>
      <c r="G1376" s="20">
        <v>0.4</v>
      </c>
      <c r="H1376" s="21" t="s">
        <v>131</v>
      </c>
      <c r="I1376" s="3">
        <f>VLOOKUP(A1376,'CUSTOS UNITÁRIOS'!$A$2:$C$116,3,FALSE)</f>
        <v>0</v>
      </c>
      <c r="J1376" s="22">
        <f>I1376*G1376</f>
        <v>0</v>
      </c>
      <c r="K1376" s="22">
        <f>J1376*$L$1374</f>
        <v>0</v>
      </c>
      <c r="L1376" s="70"/>
    </row>
    <row r="1377" spans="1:12" x14ac:dyDescent="0.3">
      <c r="A1377" s="25">
        <v>227850</v>
      </c>
      <c r="B1377" s="153" t="str">
        <f>VLOOKUP(A1377,'CUSTOS UNITÁRIOS'!$A$2:$C$116,2,FALSE)</f>
        <v>CONETOR CUNHA CU ITEM 1</v>
      </c>
      <c r="C1377" s="153"/>
      <c r="D1377" s="153"/>
      <c r="E1377" s="153"/>
      <c r="F1377" s="153"/>
      <c r="G1377" s="20">
        <v>1</v>
      </c>
      <c r="H1377" s="21" t="s">
        <v>128</v>
      </c>
      <c r="I1377" s="3">
        <f>VLOOKUP(A1377,'CUSTOS UNITÁRIOS'!$A$2:$C$116,3,FALSE)</f>
        <v>0</v>
      </c>
      <c r="J1377" s="22">
        <f t="shared" ref="J1377:J1381" si="99">I1377*G1377</f>
        <v>0</v>
      </c>
      <c r="K1377" s="22">
        <f t="shared" ref="K1377:K1381" si="100">J1377*$L$1374</f>
        <v>0</v>
      </c>
      <c r="L1377" s="70"/>
    </row>
    <row r="1378" spans="1:12" x14ac:dyDescent="0.3">
      <c r="A1378" s="25">
        <v>227777</v>
      </c>
      <c r="B1378" s="153" t="str">
        <f>VLOOKUP(A1378,'CUSTOS UNITÁRIOS'!$A$2:$C$116,2,FALSE)</f>
        <v>CONETOR FORMATO H ITEM 2 CAA 27-54MM² / 13-34MM²</v>
      </c>
      <c r="C1378" s="153"/>
      <c r="D1378" s="153"/>
      <c r="E1378" s="153"/>
      <c r="F1378" s="153"/>
      <c r="G1378" s="20">
        <v>1</v>
      </c>
      <c r="H1378" s="21" t="s">
        <v>128</v>
      </c>
      <c r="I1378" s="3">
        <f>VLOOKUP(A1378,'CUSTOS UNITÁRIOS'!$A$2:$C$116,3,FALSE)</f>
        <v>0</v>
      </c>
      <c r="J1378" s="22">
        <f t="shared" si="99"/>
        <v>0</v>
      </c>
      <c r="K1378" s="22">
        <f t="shared" si="100"/>
        <v>0</v>
      </c>
      <c r="L1378" s="70"/>
    </row>
    <row r="1379" spans="1:12" x14ac:dyDescent="0.3">
      <c r="A1379" s="25">
        <v>231175</v>
      </c>
      <c r="B1379" s="153" t="str">
        <f>VLOOKUP(A1379,'CUSTOS UNITÁRIOS'!$A$2:$C$116,2,FALSE)</f>
        <v>CONETOR PARA ATERRAMENTO DE FERRAGENS DE IP</v>
      </c>
      <c r="C1379" s="153"/>
      <c r="D1379" s="153"/>
      <c r="E1379" s="153"/>
      <c r="F1379" s="153"/>
      <c r="G1379" s="20">
        <v>2</v>
      </c>
      <c r="H1379" s="21" t="s">
        <v>128</v>
      </c>
      <c r="I1379" s="3">
        <f>VLOOKUP(A1379,'CUSTOS UNITÁRIOS'!$A$2:$C$116,3,FALSE)</f>
        <v>0</v>
      </c>
      <c r="J1379" s="22">
        <f t="shared" si="99"/>
        <v>0</v>
      </c>
      <c r="K1379" s="22">
        <f t="shared" si="100"/>
        <v>0</v>
      </c>
      <c r="L1379" s="70"/>
    </row>
    <row r="1380" spans="1:12" x14ac:dyDescent="0.3">
      <c r="A1380" s="25">
        <v>1</v>
      </c>
      <c r="B1380" s="153" t="str">
        <f>VLOOKUP(A1380,'CUSTOS UNITÁRIOS'!$A$2:$C$116,2,FALSE)</f>
        <v>LUMINARIA LED - VIÁRIA 80W</v>
      </c>
      <c r="C1380" s="153"/>
      <c r="D1380" s="153"/>
      <c r="E1380" s="153"/>
      <c r="F1380" s="153"/>
      <c r="G1380" s="20">
        <v>1</v>
      </c>
      <c r="H1380" s="21" t="s">
        <v>128</v>
      </c>
      <c r="I1380" s="3">
        <f>VLOOKUP(A1380,'CUSTOS UNITÁRIOS'!$A$2:$C$116,3,FALSE)</f>
        <v>0</v>
      </c>
      <c r="J1380" s="22">
        <f t="shared" si="99"/>
        <v>0</v>
      </c>
      <c r="K1380" s="22">
        <f t="shared" si="100"/>
        <v>0</v>
      </c>
      <c r="L1380" s="70"/>
    </row>
    <row r="1381" spans="1:12" x14ac:dyDescent="0.3">
      <c r="A1381" s="25">
        <v>327361</v>
      </c>
      <c r="B1381" s="153" t="str">
        <f>VLOOKUP(A1381,'CUSTOS UNITÁRIOS'!$A$2:$C$116,2,FALSE)</f>
        <v>RELÉ FOTOELÉTRICO ELETRÔNICO 105-305V</v>
      </c>
      <c r="C1381" s="153"/>
      <c r="D1381" s="153"/>
      <c r="E1381" s="153"/>
      <c r="F1381" s="153"/>
      <c r="G1381" s="20">
        <v>1</v>
      </c>
      <c r="H1381" s="21" t="s">
        <v>128</v>
      </c>
      <c r="I1381" s="3">
        <f>VLOOKUP(A1381,'CUSTOS UNITÁRIOS'!$A$2:$C$116,3,FALSE)</f>
        <v>0</v>
      </c>
      <c r="J1381" s="22">
        <f t="shared" si="99"/>
        <v>0</v>
      </c>
      <c r="K1381" s="22">
        <f t="shared" si="100"/>
        <v>0</v>
      </c>
      <c r="L1381" s="70"/>
    </row>
    <row r="1382" spans="1:12" x14ac:dyDescent="0.3">
      <c r="A1382" s="27"/>
      <c r="B1382" s="49"/>
      <c r="C1382" s="49"/>
      <c r="D1382" s="49"/>
      <c r="E1382" s="49"/>
      <c r="F1382" s="49"/>
      <c r="G1382" s="35"/>
      <c r="H1382" s="36"/>
      <c r="I1382" s="37"/>
      <c r="J1382" s="38"/>
      <c r="K1382" s="33">
        <f>SUM(K1376:K1381)</f>
        <v>0</v>
      </c>
      <c r="L1382" s="70"/>
    </row>
    <row r="1383" spans="1:12" x14ac:dyDescent="0.3">
      <c r="A1383" s="27"/>
      <c r="B1383" s="49"/>
      <c r="C1383" s="49"/>
      <c r="D1383" s="49"/>
      <c r="E1383" s="49"/>
      <c r="F1383" s="49"/>
      <c r="G1383" s="35"/>
      <c r="H1383" s="36"/>
      <c r="I1383" s="37"/>
      <c r="J1383" s="38"/>
      <c r="K1383" s="38"/>
      <c r="L1383" s="70"/>
    </row>
    <row r="1384" spans="1:12" x14ac:dyDescent="0.3">
      <c r="A1384" s="154" t="s">
        <v>150</v>
      </c>
      <c r="B1384" s="154"/>
      <c r="C1384" s="154"/>
      <c r="D1384" s="154"/>
      <c r="E1384" s="154"/>
      <c r="F1384" s="154"/>
      <c r="L1384" s="70"/>
    </row>
    <row r="1385" spans="1:12" x14ac:dyDescent="0.3">
      <c r="A1385" s="26" t="s">
        <v>109</v>
      </c>
      <c r="B1385" s="148" t="str">
        <f>VLOOKUP(A1385,'CUSTOS UNITÁRIOS'!$A$2:$C$116,2,FALSE)</f>
        <v xml:space="preserve">UNIDADE DE SERVIÇO DE CONSTRUÇÃO DE REDES </v>
      </c>
      <c r="C1385" s="148"/>
      <c r="D1385" s="148"/>
      <c r="E1385" s="148"/>
      <c r="F1385" s="148"/>
      <c r="G1385" s="23">
        <v>0.1</v>
      </c>
      <c r="H1385" s="24" t="s">
        <v>128</v>
      </c>
      <c r="I1385" s="24">
        <f>VLOOKUP(A1385,'CUSTOS UNITÁRIOS'!$A$2:$C$116,3,FALSE)</f>
        <v>0</v>
      </c>
      <c r="J1385" s="40">
        <f t="shared" ref="J1385:J1386" si="101">I1385*G1385</f>
        <v>0</v>
      </c>
      <c r="K1385" s="40">
        <f>J1385*1</f>
        <v>0</v>
      </c>
      <c r="L1385" s="70"/>
    </row>
    <row r="1386" spans="1:12" x14ac:dyDescent="0.3">
      <c r="A1386" s="26" t="s">
        <v>111</v>
      </c>
      <c r="B1386" s="148" t="str">
        <f>VLOOKUP(A1386,'CUSTOS UNITÁRIOS'!$A$2:$C$116,2,FALSE)</f>
        <v xml:space="preserve">UNIDADE DE SERVIÇO DE PROJETO </v>
      </c>
      <c r="C1386" s="148"/>
      <c r="D1386" s="148"/>
      <c r="E1386" s="148"/>
      <c r="F1386" s="148"/>
      <c r="G1386" s="23">
        <v>0.5</v>
      </c>
      <c r="H1386" s="24" t="s">
        <v>128</v>
      </c>
      <c r="I1386" s="24">
        <f>VLOOKUP(A1386,'CUSTOS UNITÁRIOS'!$A$2:$C$116,3,FALSE)</f>
        <v>0</v>
      </c>
      <c r="J1386" s="40">
        <f t="shared" si="101"/>
        <v>0</v>
      </c>
      <c r="K1386" s="40">
        <f>J1386*1</f>
        <v>0</v>
      </c>
      <c r="L1386" s="70"/>
    </row>
    <row r="1387" spans="1:12" x14ac:dyDescent="0.3">
      <c r="K1387" s="22">
        <f>K1385+K1386</f>
        <v>0</v>
      </c>
      <c r="L1387" s="70"/>
    </row>
    <row r="1388" spans="1:12" x14ac:dyDescent="0.3">
      <c r="L1388" s="70"/>
    </row>
    <row r="1389" spans="1:12" x14ac:dyDescent="0.3">
      <c r="L1389" s="70"/>
    </row>
    <row r="1390" spans="1:12" x14ac:dyDescent="0.3">
      <c r="L1390" s="70"/>
    </row>
    <row r="1391" spans="1:12" x14ac:dyDescent="0.3">
      <c r="L1391" s="70"/>
    </row>
    <row r="1392" spans="1:12" x14ac:dyDescent="0.3">
      <c r="L1392" s="70"/>
    </row>
    <row r="1393" spans="1:12" x14ac:dyDescent="0.3">
      <c r="L1393" s="70"/>
    </row>
    <row r="1394" spans="1:12" x14ac:dyDescent="0.3">
      <c r="L1394" s="70"/>
    </row>
    <row r="1395" spans="1:12" x14ac:dyDescent="0.3">
      <c r="L1395" s="70"/>
    </row>
    <row r="1396" spans="1:12" x14ac:dyDescent="0.3">
      <c r="L1396" s="70"/>
    </row>
    <row r="1397" spans="1:12" x14ac:dyDescent="0.3">
      <c r="L1397" s="70"/>
    </row>
    <row r="1398" spans="1:12" x14ac:dyDescent="0.3">
      <c r="L1398" s="70"/>
    </row>
    <row r="1399" spans="1:12" x14ac:dyDescent="0.3">
      <c r="L1399" s="70"/>
    </row>
    <row r="1400" spans="1:12" x14ac:dyDescent="0.3">
      <c r="L1400" s="70"/>
    </row>
    <row r="1401" spans="1:12" x14ac:dyDescent="0.3">
      <c r="L1401" s="70"/>
    </row>
    <row r="1402" spans="1:12" x14ac:dyDescent="0.3">
      <c r="L1402" s="70"/>
    </row>
    <row r="1403" spans="1:12" ht="15" thickBot="1" x14ac:dyDescent="0.35">
      <c r="L1403" s="70"/>
    </row>
    <row r="1404" spans="1:12" ht="15" customHeight="1" x14ac:dyDescent="0.3">
      <c r="A1404" s="121" t="s">
        <v>344</v>
      </c>
      <c r="B1404" s="105"/>
      <c r="C1404" s="105"/>
      <c r="D1404" s="105"/>
      <c r="E1404" s="105"/>
      <c r="F1404" s="105"/>
      <c r="G1404" s="106"/>
      <c r="H1404" s="8"/>
      <c r="I1404" s="8"/>
      <c r="L1404" s="70"/>
    </row>
    <row r="1405" spans="1:12" x14ac:dyDescent="0.3">
      <c r="A1405" s="107"/>
      <c r="B1405" s="108"/>
      <c r="C1405" s="108"/>
      <c r="D1405" s="108"/>
      <c r="E1405" s="108"/>
      <c r="F1405" s="108"/>
      <c r="G1405" s="109"/>
      <c r="H1405" s="8"/>
      <c r="I1405" s="8"/>
      <c r="L1405" s="70"/>
    </row>
    <row r="1406" spans="1:12" ht="15" thickBot="1" x14ac:dyDescent="0.35">
      <c r="A1406" s="110"/>
      <c r="B1406" s="111"/>
      <c r="C1406" s="111"/>
      <c r="D1406" s="111"/>
      <c r="E1406" s="111"/>
      <c r="F1406" s="111"/>
      <c r="G1406" s="112"/>
      <c r="H1406" s="9"/>
      <c r="I1406" s="9"/>
      <c r="J1406" s="6"/>
      <c r="K1406" s="6"/>
      <c r="L1406" s="70"/>
    </row>
    <row r="1407" spans="1:12" ht="15" thickBot="1" x14ac:dyDescent="0.35">
      <c r="A1407" s="5"/>
      <c r="B1407" s="5"/>
      <c r="C1407" s="5"/>
      <c r="D1407" s="5"/>
      <c r="E1407" s="5"/>
      <c r="F1407" s="5"/>
      <c r="G1407" s="16"/>
      <c r="H1407" s="10"/>
      <c r="I1407" s="10"/>
      <c r="L1407" s="70"/>
    </row>
    <row r="1408" spans="1:12" ht="15" thickBot="1" x14ac:dyDescent="0.35">
      <c r="A1408" s="113"/>
      <c r="B1408" s="114"/>
      <c r="C1408" s="114"/>
      <c r="D1408" s="114"/>
      <c r="E1408" s="31"/>
      <c r="F1408" s="114"/>
      <c r="G1408" s="114"/>
      <c r="H1408" s="32"/>
      <c r="I1408" s="115"/>
      <c r="J1408" s="115"/>
      <c r="K1408" s="116"/>
      <c r="L1408" s="70"/>
    </row>
    <row r="1409" spans="1:12" ht="16.2" thickBot="1" x14ac:dyDescent="0.35">
      <c r="A1409" s="27"/>
      <c r="B1409" s="28"/>
      <c r="C1409" s="28"/>
      <c r="D1409" s="28"/>
      <c r="E1409" s="29"/>
      <c r="F1409" s="5"/>
      <c r="G1409" s="30"/>
      <c r="H1409" s="10"/>
      <c r="I1409" s="10"/>
      <c r="J1409" s="5"/>
      <c r="K1409" s="5"/>
      <c r="L1409" s="70"/>
    </row>
    <row r="1410" spans="1:12" ht="15" thickBot="1" x14ac:dyDescent="0.35">
      <c r="A1410" s="149"/>
      <c r="B1410" s="150"/>
      <c r="C1410" s="150"/>
      <c r="D1410" s="150"/>
      <c r="E1410" s="150"/>
      <c r="F1410" s="150"/>
      <c r="G1410" s="150"/>
      <c r="H1410" s="150"/>
      <c r="I1410" s="150"/>
      <c r="J1410" s="150"/>
      <c r="K1410" s="151"/>
      <c r="L1410" s="70"/>
    </row>
    <row r="1411" spans="1:12" ht="15" thickBot="1" x14ac:dyDescent="0.35">
      <c r="A1411" s="149"/>
      <c r="B1411" s="150"/>
      <c r="C1411" s="150"/>
      <c r="D1411" s="150"/>
      <c r="E1411" s="150"/>
      <c r="F1411" s="150"/>
      <c r="G1411" s="150"/>
      <c r="H1411" s="150"/>
      <c r="I1411" s="150"/>
      <c r="J1411" s="150"/>
      <c r="K1411" s="151"/>
      <c r="L1411" s="70"/>
    </row>
    <row r="1412" spans="1:12" x14ac:dyDescent="0.3">
      <c r="A1412" s="155" t="s">
        <v>126</v>
      </c>
      <c r="B1412" s="157" t="s">
        <v>205</v>
      </c>
      <c r="C1412" s="158" t="s">
        <v>207</v>
      </c>
      <c r="D1412" s="159"/>
      <c r="E1412" s="159"/>
      <c r="F1412" s="159"/>
      <c r="G1412" s="159"/>
      <c r="H1412" s="159"/>
      <c r="I1412" s="160"/>
      <c r="J1412" s="164" t="s">
        <v>139</v>
      </c>
      <c r="K1412" s="165"/>
      <c r="L1412" s="69" t="s">
        <v>149</v>
      </c>
    </row>
    <row r="1413" spans="1:12" x14ac:dyDescent="0.3">
      <c r="A1413" s="156"/>
      <c r="B1413" s="134"/>
      <c r="C1413" s="161"/>
      <c r="D1413" s="162"/>
      <c r="E1413" s="162"/>
      <c r="F1413" s="162"/>
      <c r="G1413" s="162"/>
      <c r="H1413" s="162"/>
      <c r="I1413" s="163"/>
      <c r="J1413" s="166">
        <f>K1421+K1426</f>
        <v>0</v>
      </c>
      <c r="K1413" s="167"/>
      <c r="L1413" s="69"/>
    </row>
    <row r="1414" spans="1:12" ht="27.6" x14ac:dyDescent="0.3">
      <c r="A1414" s="12" t="s">
        <v>119</v>
      </c>
      <c r="B1414" s="152" t="s">
        <v>120</v>
      </c>
      <c r="C1414" s="152"/>
      <c r="D1414" s="152"/>
      <c r="E1414" s="152"/>
      <c r="F1414" s="152"/>
      <c r="G1414" s="17" t="s">
        <v>125</v>
      </c>
      <c r="H1414" s="13" t="s">
        <v>124</v>
      </c>
      <c r="I1414" s="14" t="s">
        <v>123</v>
      </c>
      <c r="J1414" s="14" t="s">
        <v>121</v>
      </c>
      <c r="K1414" s="15" t="s">
        <v>122</v>
      </c>
      <c r="L1414" s="70"/>
    </row>
    <row r="1415" spans="1:12" x14ac:dyDescent="0.3">
      <c r="A1415" s="25">
        <v>2931</v>
      </c>
      <c r="B1415" s="153" t="str">
        <f>VLOOKUP(A1415,'CUSTOS UNITÁRIOS'!$A$2:$C$116,2,FALSE)</f>
        <v>CABO DE AÇO SM 1/4P (6,4MM) 7 FIOS</v>
      </c>
      <c r="C1415" s="153"/>
      <c r="D1415" s="153"/>
      <c r="E1415" s="153"/>
      <c r="F1415" s="153"/>
      <c r="G1415" s="20">
        <v>0.4</v>
      </c>
      <c r="H1415" s="21" t="s">
        <v>131</v>
      </c>
      <c r="I1415" s="3">
        <f>VLOOKUP(A1415,'CUSTOS UNITÁRIOS'!$A$2:$C$116,3,FALSE)</f>
        <v>0</v>
      </c>
      <c r="J1415" s="22">
        <f>I1415*G1415</f>
        <v>0</v>
      </c>
      <c r="K1415" s="22">
        <f>J1415*$L$1413</f>
        <v>0</v>
      </c>
      <c r="L1415" s="70"/>
    </row>
    <row r="1416" spans="1:12" x14ac:dyDescent="0.3">
      <c r="A1416" s="25">
        <v>227850</v>
      </c>
      <c r="B1416" s="153" t="str">
        <f>VLOOKUP(A1416,'CUSTOS UNITÁRIOS'!$A$2:$C$116,2,FALSE)</f>
        <v>CONETOR CUNHA CU ITEM 1</v>
      </c>
      <c r="C1416" s="153"/>
      <c r="D1416" s="153"/>
      <c r="E1416" s="153"/>
      <c r="F1416" s="153"/>
      <c r="G1416" s="20">
        <v>1</v>
      </c>
      <c r="H1416" s="21" t="s">
        <v>128</v>
      </c>
      <c r="I1416" s="3">
        <f>VLOOKUP(A1416,'CUSTOS UNITÁRIOS'!$A$2:$C$116,3,FALSE)</f>
        <v>0</v>
      </c>
      <c r="J1416" s="22">
        <f t="shared" ref="J1416:J1420" si="102">I1416*G1416</f>
        <v>0</v>
      </c>
      <c r="K1416" s="22">
        <f t="shared" ref="K1416:K1420" si="103">J1416*$L$1413</f>
        <v>0</v>
      </c>
      <c r="L1416" s="70"/>
    </row>
    <row r="1417" spans="1:12" x14ac:dyDescent="0.3">
      <c r="A1417" s="25">
        <v>227777</v>
      </c>
      <c r="B1417" s="153" t="str">
        <f>VLOOKUP(A1417,'CUSTOS UNITÁRIOS'!$A$2:$C$116,2,FALSE)</f>
        <v>CONETOR FORMATO H ITEM 2 CAA 27-54MM² / 13-34MM²</v>
      </c>
      <c r="C1417" s="153"/>
      <c r="D1417" s="153"/>
      <c r="E1417" s="153"/>
      <c r="F1417" s="153"/>
      <c r="G1417" s="20">
        <v>1</v>
      </c>
      <c r="H1417" s="21" t="s">
        <v>128</v>
      </c>
      <c r="I1417" s="3">
        <f>VLOOKUP(A1417,'CUSTOS UNITÁRIOS'!$A$2:$C$116,3,FALSE)</f>
        <v>0</v>
      </c>
      <c r="J1417" s="22">
        <f t="shared" si="102"/>
        <v>0</v>
      </c>
      <c r="K1417" s="22">
        <f t="shared" si="103"/>
        <v>0</v>
      </c>
      <c r="L1417" s="70"/>
    </row>
    <row r="1418" spans="1:12" x14ac:dyDescent="0.3">
      <c r="A1418" s="25">
        <v>231175</v>
      </c>
      <c r="B1418" s="153" t="str">
        <f>VLOOKUP(A1418,'CUSTOS UNITÁRIOS'!$A$2:$C$116,2,FALSE)</f>
        <v>CONETOR PARA ATERRAMENTO DE FERRAGENS DE IP</v>
      </c>
      <c r="C1418" s="153"/>
      <c r="D1418" s="153"/>
      <c r="E1418" s="153"/>
      <c r="F1418" s="153"/>
      <c r="G1418" s="20">
        <v>2</v>
      </c>
      <c r="H1418" s="21" t="s">
        <v>128</v>
      </c>
      <c r="I1418" s="3">
        <f>VLOOKUP(A1418,'CUSTOS UNITÁRIOS'!$A$2:$C$116,3,FALSE)</f>
        <v>0</v>
      </c>
      <c r="J1418" s="22">
        <f t="shared" si="102"/>
        <v>0</v>
      </c>
      <c r="K1418" s="22">
        <f t="shared" si="103"/>
        <v>0</v>
      </c>
      <c r="L1418" s="70"/>
    </row>
    <row r="1419" spans="1:12" x14ac:dyDescent="0.3">
      <c r="A1419" s="25">
        <v>2</v>
      </c>
      <c r="B1419" s="153" t="str">
        <f>VLOOKUP(A1419,'CUSTOS UNITÁRIOS'!$A$2:$C$116,2,FALSE)</f>
        <v>LUMINARIA LED - VIÁRIA 100W</v>
      </c>
      <c r="C1419" s="153"/>
      <c r="D1419" s="153"/>
      <c r="E1419" s="153"/>
      <c r="F1419" s="153"/>
      <c r="G1419" s="20">
        <v>1</v>
      </c>
      <c r="H1419" s="21" t="s">
        <v>128</v>
      </c>
      <c r="I1419" s="3">
        <f>VLOOKUP(A1419,'CUSTOS UNITÁRIOS'!$A$2:$C$116,3,FALSE)</f>
        <v>0</v>
      </c>
      <c r="J1419" s="22">
        <f t="shared" si="102"/>
        <v>0</v>
      </c>
      <c r="K1419" s="22">
        <f t="shared" si="103"/>
        <v>0</v>
      </c>
      <c r="L1419" s="70"/>
    </row>
    <row r="1420" spans="1:12" x14ac:dyDescent="0.3">
      <c r="A1420" s="25">
        <v>327361</v>
      </c>
      <c r="B1420" s="153" t="str">
        <f>VLOOKUP(A1420,'CUSTOS UNITÁRIOS'!$A$2:$C$116,2,FALSE)</f>
        <v>RELÉ FOTOELÉTRICO ELETRÔNICO 105-305V</v>
      </c>
      <c r="C1420" s="153"/>
      <c r="D1420" s="153"/>
      <c r="E1420" s="153"/>
      <c r="F1420" s="153"/>
      <c r="G1420" s="20">
        <v>1</v>
      </c>
      <c r="H1420" s="21" t="s">
        <v>128</v>
      </c>
      <c r="I1420" s="3">
        <f>VLOOKUP(A1420,'CUSTOS UNITÁRIOS'!$A$2:$C$116,3,FALSE)</f>
        <v>0</v>
      </c>
      <c r="J1420" s="22">
        <f t="shared" si="102"/>
        <v>0</v>
      </c>
      <c r="K1420" s="22">
        <f t="shared" si="103"/>
        <v>0</v>
      </c>
      <c r="L1420" s="70"/>
    </row>
    <row r="1421" spans="1:12" x14ac:dyDescent="0.3">
      <c r="A1421" s="27"/>
      <c r="B1421" s="49"/>
      <c r="C1421" s="49"/>
      <c r="D1421" s="49"/>
      <c r="E1421" s="49"/>
      <c r="F1421" s="49"/>
      <c r="G1421" s="35"/>
      <c r="H1421" s="36"/>
      <c r="I1421" s="37"/>
      <c r="J1421" s="38"/>
      <c r="K1421" s="33">
        <f>SUM(K1415:K1420)</f>
        <v>0</v>
      </c>
      <c r="L1421" s="70"/>
    </row>
    <row r="1422" spans="1:12" x14ac:dyDescent="0.3">
      <c r="A1422" s="27"/>
      <c r="B1422" s="49"/>
      <c r="C1422" s="49"/>
      <c r="D1422" s="49"/>
      <c r="E1422" s="49"/>
      <c r="F1422" s="49"/>
      <c r="G1422" s="35"/>
      <c r="H1422" s="36"/>
      <c r="I1422" s="37"/>
      <c r="J1422" s="38"/>
      <c r="K1422" s="38"/>
      <c r="L1422" s="70"/>
    </row>
    <row r="1423" spans="1:12" x14ac:dyDescent="0.3">
      <c r="A1423" s="154" t="s">
        <v>150</v>
      </c>
      <c r="B1423" s="154"/>
      <c r="C1423" s="154"/>
      <c r="D1423" s="154"/>
      <c r="E1423" s="154"/>
      <c r="F1423" s="154"/>
      <c r="L1423" s="70"/>
    </row>
    <row r="1424" spans="1:12" x14ac:dyDescent="0.3">
      <c r="A1424" s="26" t="s">
        <v>109</v>
      </c>
      <c r="B1424" s="148" t="str">
        <f>VLOOKUP(A1424,'CUSTOS UNITÁRIOS'!$A$2:$C$116,2,FALSE)</f>
        <v xml:space="preserve">UNIDADE DE SERVIÇO DE CONSTRUÇÃO DE REDES </v>
      </c>
      <c r="C1424" s="148"/>
      <c r="D1424" s="148"/>
      <c r="E1424" s="148"/>
      <c r="F1424" s="148"/>
      <c r="G1424" s="23">
        <v>0.1</v>
      </c>
      <c r="H1424" s="24" t="s">
        <v>128</v>
      </c>
      <c r="I1424" s="24">
        <f>VLOOKUP(A1424,'CUSTOS UNITÁRIOS'!$A$2:$C$116,3,FALSE)</f>
        <v>0</v>
      </c>
      <c r="J1424" s="40">
        <f t="shared" ref="J1424:J1425" si="104">I1424*G1424</f>
        <v>0</v>
      </c>
      <c r="K1424" s="40">
        <f>J1424*1</f>
        <v>0</v>
      </c>
      <c r="L1424" s="70"/>
    </row>
    <row r="1425" spans="1:12" x14ac:dyDescent="0.3">
      <c r="A1425" s="26" t="s">
        <v>111</v>
      </c>
      <c r="B1425" s="148" t="str">
        <f>VLOOKUP(A1425,'CUSTOS UNITÁRIOS'!$A$2:$C$116,2,FALSE)</f>
        <v xml:space="preserve">UNIDADE DE SERVIÇO DE PROJETO </v>
      </c>
      <c r="C1425" s="148"/>
      <c r="D1425" s="148"/>
      <c r="E1425" s="148"/>
      <c r="F1425" s="148"/>
      <c r="G1425" s="23">
        <v>0.5</v>
      </c>
      <c r="H1425" s="24" t="s">
        <v>128</v>
      </c>
      <c r="I1425" s="24">
        <f>VLOOKUP(A1425,'CUSTOS UNITÁRIOS'!$A$2:$C$116,3,FALSE)</f>
        <v>0</v>
      </c>
      <c r="J1425" s="40">
        <f t="shared" si="104"/>
        <v>0</v>
      </c>
      <c r="K1425" s="40">
        <f>J1425*1</f>
        <v>0</v>
      </c>
      <c r="L1425" s="70"/>
    </row>
    <row r="1426" spans="1:12" x14ac:dyDescent="0.3">
      <c r="K1426" s="22">
        <f>K1424+K1425</f>
        <v>0</v>
      </c>
      <c r="L1426" s="70"/>
    </row>
    <row r="1427" spans="1:12" x14ac:dyDescent="0.3">
      <c r="L1427" s="70"/>
    </row>
    <row r="1428" spans="1:12" x14ac:dyDescent="0.3">
      <c r="L1428" s="70"/>
    </row>
    <row r="1429" spans="1:12" x14ac:dyDescent="0.3">
      <c r="L1429" s="70"/>
    </row>
    <row r="1430" spans="1:12" x14ac:dyDescent="0.3">
      <c r="L1430" s="70"/>
    </row>
    <row r="1431" spans="1:12" x14ac:dyDescent="0.3">
      <c r="L1431" s="70"/>
    </row>
    <row r="1432" spans="1:12" x14ac:dyDescent="0.3">
      <c r="L1432" s="70"/>
    </row>
    <row r="1433" spans="1:12" x14ac:dyDescent="0.3">
      <c r="L1433" s="70"/>
    </row>
    <row r="1434" spans="1:12" x14ac:dyDescent="0.3">
      <c r="L1434" s="70"/>
    </row>
    <row r="1435" spans="1:12" x14ac:dyDescent="0.3">
      <c r="L1435" s="70"/>
    </row>
    <row r="1436" spans="1:12" x14ac:dyDescent="0.3">
      <c r="L1436" s="70"/>
    </row>
    <row r="1437" spans="1:12" x14ac:dyDescent="0.3">
      <c r="L1437" s="70"/>
    </row>
    <row r="1438" spans="1:12" x14ac:dyDescent="0.3">
      <c r="L1438" s="70"/>
    </row>
    <row r="1439" spans="1:12" x14ac:dyDescent="0.3">
      <c r="L1439" s="70"/>
    </row>
    <row r="1440" spans="1:12" x14ac:dyDescent="0.3">
      <c r="L1440" s="70"/>
    </row>
    <row r="1441" spans="1:12" x14ac:dyDescent="0.3">
      <c r="L1441" s="70"/>
    </row>
    <row r="1442" spans="1:12" ht="15" thickBot="1" x14ac:dyDescent="0.35">
      <c r="L1442" s="70"/>
    </row>
    <row r="1443" spans="1:12" ht="15" customHeight="1" x14ac:dyDescent="0.3">
      <c r="A1443" s="121" t="s">
        <v>344</v>
      </c>
      <c r="B1443" s="105"/>
      <c r="C1443" s="105"/>
      <c r="D1443" s="105"/>
      <c r="E1443" s="105"/>
      <c r="F1443" s="105"/>
      <c r="G1443" s="106"/>
      <c r="H1443" s="8"/>
      <c r="I1443" s="8"/>
      <c r="L1443" s="70"/>
    </row>
    <row r="1444" spans="1:12" x14ac:dyDescent="0.3">
      <c r="A1444" s="107"/>
      <c r="B1444" s="108"/>
      <c r="C1444" s="108"/>
      <c r="D1444" s="108"/>
      <c r="E1444" s="108"/>
      <c r="F1444" s="108"/>
      <c r="G1444" s="109"/>
      <c r="H1444" s="8"/>
      <c r="I1444" s="8"/>
      <c r="L1444" s="70"/>
    </row>
    <row r="1445" spans="1:12" ht="15" thickBot="1" x14ac:dyDescent="0.35">
      <c r="A1445" s="110"/>
      <c r="B1445" s="111"/>
      <c r="C1445" s="111"/>
      <c r="D1445" s="111"/>
      <c r="E1445" s="111"/>
      <c r="F1445" s="111"/>
      <c r="G1445" s="112"/>
      <c r="H1445" s="9"/>
      <c r="I1445" s="9"/>
      <c r="J1445" s="6"/>
      <c r="K1445" s="6"/>
      <c r="L1445" s="70"/>
    </row>
    <row r="1446" spans="1:12" ht="15" thickBot="1" x14ac:dyDescent="0.35">
      <c r="A1446" s="5"/>
      <c r="B1446" s="5"/>
      <c r="C1446" s="5"/>
      <c r="D1446" s="5"/>
      <c r="E1446" s="5"/>
      <c r="F1446" s="5"/>
      <c r="G1446" s="16"/>
      <c r="H1446" s="10"/>
      <c r="I1446" s="10"/>
      <c r="L1446" s="70"/>
    </row>
    <row r="1447" spans="1:12" ht="15" thickBot="1" x14ac:dyDescent="0.35">
      <c r="A1447" s="113"/>
      <c r="B1447" s="114"/>
      <c r="C1447" s="114"/>
      <c r="D1447" s="114"/>
      <c r="E1447" s="31"/>
      <c r="F1447" s="114"/>
      <c r="G1447" s="114"/>
      <c r="H1447" s="32"/>
      <c r="I1447" s="115"/>
      <c r="J1447" s="115"/>
      <c r="K1447" s="116"/>
      <c r="L1447" s="70"/>
    </row>
    <row r="1448" spans="1:12" ht="16.2" thickBot="1" x14ac:dyDescent="0.35">
      <c r="A1448" s="27"/>
      <c r="B1448" s="28"/>
      <c r="C1448" s="28"/>
      <c r="D1448" s="28"/>
      <c r="E1448" s="29"/>
      <c r="F1448" s="5"/>
      <c r="G1448" s="30"/>
      <c r="H1448" s="10"/>
      <c r="I1448" s="10"/>
      <c r="J1448" s="5"/>
      <c r="K1448" s="5"/>
      <c r="L1448" s="70"/>
    </row>
    <row r="1449" spans="1:12" ht="15" thickBot="1" x14ac:dyDescent="0.35">
      <c r="A1449" s="149"/>
      <c r="B1449" s="150"/>
      <c r="C1449" s="150"/>
      <c r="D1449" s="150"/>
      <c r="E1449" s="150"/>
      <c r="F1449" s="150"/>
      <c r="G1449" s="150"/>
      <c r="H1449" s="150"/>
      <c r="I1449" s="150"/>
      <c r="J1449" s="150"/>
      <c r="K1449" s="151"/>
      <c r="L1449" s="70"/>
    </row>
    <row r="1450" spans="1:12" ht="15" thickBot="1" x14ac:dyDescent="0.35">
      <c r="A1450" s="149"/>
      <c r="B1450" s="150"/>
      <c r="C1450" s="150"/>
      <c r="D1450" s="150"/>
      <c r="E1450" s="150"/>
      <c r="F1450" s="150"/>
      <c r="G1450" s="150"/>
      <c r="H1450" s="150"/>
      <c r="I1450" s="150"/>
      <c r="J1450" s="150"/>
      <c r="K1450" s="151"/>
      <c r="L1450" s="70"/>
    </row>
    <row r="1451" spans="1:12" x14ac:dyDescent="0.3">
      <c r="A1451" s="155" t="s">
        <v>126</v>
      </c>
      <c r="B1451" s="157" t="s">
        <v>206</v>
      </c>
      <c r="C1451" s="158" t="s">
        <v>209</v>
      </c>
      <c r="D1451" s="159"/>
      <c r="E1451" s="159"/>
      <c r="F1451" s="159"/>
      <c r="G1451" s="159"/>
      <c r="H1451" s="159"/>
      <c r="I1451" s="160"/>
      <c r="J1451" s="164" t="s">
        <v>139</v>
      </c>
      <c r="K1451" s="165"/>
      <c r="L1451" s="69" t="s">
        <v>149</v>
      </c>
    </row>
    <row r="1452" spans="1:12" x14ac:dyDescent="0.3">
      <c r="A1452" s="156"/>
      <c r="B1452" s="134"/>
      <c r="C1452" s="161"/>
      <c r="D1452" s="162"/>
      <c r="E1452" s="162"/>
      <c r="F1452" s="162"/>
      <c r="G1452" s="162"/>
      <c r="H1452" s="162"/>
      <c r="I1452" s="163"/>
      <c r="J1452" s="166">
        <f>K1460+K1465</f>
        <v>0</v>
      </c>
      <c r="K1452" s="167"/>
      <c r="L1452" s="69"/>
    </row>
    <row r="1453" spans="1:12" ht="27.6" x14ac:dyDescent="0.3">
      <c r="A1453" s="12" t="s">
        <v>119</v>
      </c>
      <c r="B1453" s="152" t="s">
        <v>120</v>
      </c>
      <c r="C1453" s="152"/>
      <c r="D1453" s="152"/>
      <c r="E1453" s="152"/>
      <c r="F1453" s="152"/>
      <c r="G1453" s="17" t="s">
        <v>125</v>
      </c>
      <c r="H1453" s="13" t="s">
        <v>124</v>
      </c>
      <c r="I1453" s="14" t="s">
        <v>123</v>
      </c>
      <c r="J1453" s="14" t="s">
        <v>121</v>
      </c>
      <c r="K1453" s="15" t="s">
        <v>122</v>
      </c>
      <c r="L1453" s="70"/>
    </row>
    <row r="1454" spans="1:12" x14ac:dyDescent="0.3">
      <c r="A1454" s="25">
        <v>2931</v>
      </c>
      <c r="B1454" s="153" t="str">
        <f>VLOOKUP(A1454,'CUSTOS UNITÁRIOS'!$A$2:$C$116,2,FALSE)</f>
        <v>CABO DE AÇO SM 1/4P (6,4MM) 7 FIOS</v>
      </c>
      <c r="C1454" s="153"/>
      <c r="D1454" s="153"/>
      <c r="E1454" s="153"/>
      <c r="F1454" s="153"/>
      <c r="G1454" s="20">
        <v>0.4</v>
      </c>
      <c r="H1454" s="21" t="s">
        <v>131</v>
      </c>
      <c r="I1454" s="3">
        <f>VLOOKUP(A1454,'CUSTOS UNITÁRIOS'!$A$2:$C$116,3,FALSE)</f>
        <v>0</v>
      </c>
      <c r="J1454" s="22">
        <f>I1454*G1454</f>
        <v>0</v>
      </c>
      <c r="K1454" s="22">
        <f>J1454*$L$1452</f>
        <v>0</v>
      </c>
      <c r="L1454" s="70"/>
    </row>
    <row r="1455" spans="1:12" x14ac:dyDescent="0.3">
      <c r="A1455" s="25">
        <v>227850</v>
      </c>
      <c r="B1455" s="153" t="str">
        <f>VLOOKUP(A1455,'CUSTOS UNITÁRIOS'!$A$2:$C$116,2,FALSE)</f>
        <v>CONETOR CUNHA CU ITEM 1</v>
      </c>
      <c r="C1455" s="153"/>
      <c r="D1455" s="153"/>
      <c r="E1455" s="153"/>
      <c r="F1455" s="153"/>
      <c r="G1455" s="20">
        <v>1</v>
      </c>
      <c r="H1455" s="21" t="s">
        <v>128</v>
      </c>
      <c r="I1455" s="3">
        <f>VLOOKUP(A1455,'CUSTOS UNITÁRIOS'!$A$2:$C$116,3,FALSE)</f>
        <v>0</v>
      </c>
      <c r="J1455" s="22">
        <f t="shared" ref="J1455:J1459" si="105">I1455*G1455</f>
        <v>0</v>
      </c>
      <c r="K1455" s="22">
        <f t="shared" ref="K1455:K1459" si="106">J1455*$L$1452</f>
        <v>0</v>
      </c>
      <c r="L1455" s="70"/>
    </row>
    <row r="1456" spans="1:12" x14ac:dyDescent="0.3">
      <c r="A1456" s="25">
        <v>227777</v>
      </c>
      <c r="B1456" s="153" t="str">
        <f>VLOOKUP(A1456,'CUSTOS UNITÁRIOS'!$A$2:$C$116,2,FALSE)</f>
        <v>CONETOR FORMATO H ITEM 2 CAA 27-54MM² / 13-34MM²</v>
      </c>
      <c r="C1456" s="153"/>
      <c r="D1456" s="153"/>
      <c r="E1456" s="153"/>
      <c r="F1456" s="153"/>
      <c r="G1456" s="20">
        <v>1</v>
      </c>
      <c r="H1456" s="21" t="s">
        <v>128</v>
      </c>
      <c r="I1456" s="3">
        <f>VLOOKUP(A1456,'CUSTOS UNITÁRIOS'!$A$2:$C$116,3,FALSE)</f>
        <v>0</v>
      </c>
      <c r="J1456" s="22">
        <f t="shared" si="105"/>
        <v>0</v>
      </c>
      <c r="K1456" s="22">
        <f t="shared" si="106"/>
        <v>0</v>
      </c>
      <c r="L1456" s="70"/>
    </row>
    <row r="1457" spans="1:12" x14ac:dyDescent="0.3">
      <c r="A1457" s="25">
        <v>231175</v>
      </c>
      <c r="B1457" s="153" t="str">
        <f>VLOOKUP(A1457,'CUSTOS UNITÁRIOS'!$A$2:$C$116,2,FALSE)</f>
        <v>CONETOR PARA ATERRAMENTO DE FERRAGENS DE IP</v>
      </c>
      <c r="C1457" s="153"/>
      <c r="D1457" s="153"/>
      <c r="E1457" s="153"/>
      <c r="F1457" s="153"/>
      <c r="G1457" s="20">
        <v>2</v>
      </c>
      <c r="H1457" s="21" t="s">
        <v>128</v>
      </c>
      <c r="I1457" s="3">
        <f>VLOOKUP(A1457,'CUSTOS UNITÁRIOS'!$A$2:$C$116,3,FALSE)</f>
        <v>0</v>
      </c>
      <c r="J1457" s="22">
        <f t="shared" si="105"/>
        <v>0</v>
      </c>
      <c r="K1457" s="22">
        <f t="shared" si="106"/>
        <v>0</v>
      </c>
      <c r="L1457" s="70"/>
    </row>
    <row r="1458" spans="1:12" x14ac:dyDescent="0.3">
      <c r="A1458" s="25">
        <v>3</v>
      </c>
      <c r="B1458" s="153" t="str">
        <f>VLOOKUP(A1458,'CUSTOS UNITÁRIOS'!$A$2:$C$116,2,FALSE)</f>
        <v>LUMINARIA LED - VIÁRIA 120W  (115W)</v>
      </c>
      <c r="C1458" s="153"/>
      <c r="D1458" s="153"/>
      <c r="E1458" s="153"/>
      <c r="F1458" s="153"/>
      <c r="G1458" s="20">
        <v>1</v>
      </c>
      <c r="H1458" s="21" t="s">
        <v>128</v>
      </c>
      <c r="I1458" s="3">
        <f>VLOOKUP(A1458,'CUSTOS UNITÁRIOS'!$A$2:$C$116,3,FALSE)</f>
        <v>0</v>
      </c>
      <c r="J1458" s="22">
        <f t="shared" si="105"/>
        <v>0</v>
      </c>
      <c r="K1458" s="22">
        <f t="shared" si="106"/>
        <v>0</v>
      </c>
      <c r="L1458" s="70"/>
    </row>
    <row r="1459" spans="1:12" x14ac:dyDescent="0.3">
      <c r="A1459" s="25">
        <v>327361</v>
      </c>
      <c r="B1459" s="153" t="str">
        <f>VLOOKUP(A1459,'CUSTOS UNITÁRIOS'!$A$2:$C$116,2,FALSE)</f>
        <v>RELÉ FOTOELÉTRICO ELETRÔNICO 105-305V</v>
      </c>
      <c r="C1459" s="153"/>
      <c r="D1459" s="153"/>
      <c r="E1459" s="153"/>
      <c r="F1459" s="153"/>
      <c r="G1459" s="20">
        <v>1</v>
      </c>
      <c r="H1459" s="21" t="s">
        <v>128</v>
      </c>
      <c r="I1459" s="3">
        <f>VLOOKUP(A1459,'CUSTOS UNITÁRIOS'!$A$2:$C$116,3,FALSE)</f>
        <v>0</v>
      </c>
      <c r="J1459" s="22">
        <f t="shared" si="105"/>
        <v>0</v>
      </c>
      <c r="K1459" s="22">
        <f t="shared" si="106"/>
        <v>0</v>
      </c>
      <c r="L1459" s="70"/>
    </row>
    <row r="1460" spans="1:12" x14ac:dyDescent="0.3">
      <c r="A1460" s="27"/>
      <c r="B1460" s="49"/>
      <c r="C1460" s="49"/>
      <c r="D1460" s="49"/>
      <c r="E1460" s="49"/>
      <c r="F1460" s="49"/>
      <c r="G1460" s="35"/>
      <c r="H1460" s="36"/>
      <c r="I1460" s="37"/>
      <c r="J1460" s="38"/>
      <c r="K1460" s="33">
        <f>SUM(K1454:K1459)</f>
        <v>0</v>
      </c>
      <c r="L1460" s="70"/>
    </row>
    <row r="1461" spans="1:12" x14ac:dyDescent="0.3">
      <c r="A1461" s="27"/>
      <c r="B1461" s="49"/>
      <c r="C1461" s="49"/>
      <c r="D1461" s="49"/>
      <c r="E1461" s="49"/>
      <c r="F1461" s="49"/>
      <c r="G1461" s="35"/>
      <c r="H1461" s="36"/>
      <c r="I1461" s="37"/>
      <c r="J1461" s="38"/>
      <c r="K1461" s="38"/>
      <c r="L1461" s="70"/>
    </row>
    <row r="1462" spans="1:12" x14ac:dyDescent="0.3">
      <c r="A1462" s="154" t="s">
        <v>150</v>
      </c>
      <c r="B1462" s="154"/>
      <c r="C1462" s="154"/>
      <c r="D1462" s="154"/>
      <c r="E1462" s="154"/>
      <c r="F1462" s="154"/>
      <c r="L1462" s="70"/>
    </row>
    <row r="1463" spans="1:12" x14ac:dyDescent="0.3">
      <c r="A1463" s="26" t="s">
        <v>109</v>
      </c>
      <c r="B1463" s="148" t="str">
        <f>VLOOKUP(A1463,'CUSTOS UNITÁRIOS'!$A$2:$C$116,2,FALSE)</f>
        <v xml:space="preserve">UNIDADE DE SERVIÇO DE CONSTRUÇÃO DE REDES </v>
      </c>
      <c r="C1463" s="148"/>
      <c r="D1463" s="148"/>
      <c r="E1463" s="148"/>
      <c r="F1463" s="148"/>
      <c r="G1463" s="23">
        <v>0.1</v>
      </c>
      <c r="H1463" s="24" t="s">
        <v>128</v>
      </c>
      <c r="I1463" s="24">
        <f>VLOOKUP(A1463,'CUSTOS UNITÁRIOS'!$A$2:$C$116,3,FALSE)</f>
        <v>0</v>
      </c>
      <c r="J1463" s="40">
        <f t="shared" ref="J1463:J1464" si="107">I1463*G1463</f>
        <v>0</v>
      </c>
      <c r="K1463" s="40">
        <f>J1463*1</f>
        <v>0</v>
      </c>
      <c r="L1463" s="70"/>
    </row>
    <row r="1464" spans="1:12" x14ac:dyDescent="0.3">
      <c r="A1464" s="26" t="s">
        <v>111</v>
      </c>
      <c r="B1464" s="148" t="str">
        <f>VLOOKUP(A1464,'CUSTOS UNITÁRIOS'!$A$2:$C$116,2,FALSE)</f>
        <v xml:space="preserve">UNIDADE DE SERVIÇO DE PROJETO </v>
      </c>
      <c r="C1464" s="148"/>
      <c r="D1464" s="148"/>
      <c r="E1464" s="148"/>
      <c r="F1464" s="148"/>
      <c r="G1464" s="23">
        <v>0.5</v>
      </c>
      <c r="H1464" s="24" t="s">
        <v>128</v>
      </c>
      <c r="I1464" s="24">
        <f>VLOOKUP(A1464,'CUSTOS UNITÁRIOS'!$A$2:$C$116,3,FALSE)</f>
        <v>0</v>
      </c>
      <c r="J1464" s="40">
        <f t="shared" si="107"/>
        <v>0</v>
      </c>
      <c r="K1464" s="40">
        <f>J1464*1</f>
        <v>0</v>
      </c>
      <c r="L1464" s="70"/>
    </row>
    <row r="1465" spans="1:12" x14ac:dyDescent="0.3">
      <c r="K1465" s="22">
        <f>K1463+K1464</f>
        <v>0</v>
      </c>
      <c r="L1465" s="70"/>
    </row>
    <row r="1466" spans="1:12" x14ac:dyDescent="0.3">
      <c r="L1466" s="70"/>
    </row>
    <row r="1467" spans="1:12" x14ac:dyDescent="0.3">
      <c r="L1467" s="70"/>
    </row>
    <row r="1468" spans="1:12" x14ac:dyDescent="0.3">
      <c r="L1468" s="70"/>
    </row>
    <row r="1469" spans="1:12" x14ac:dyDescent="0.3">
      <c r="L1469" s="70"/>
    </row>
    <row r="1470" spans="1:12" x14ac:dyDescent="0.3">
      <c r="L1470" s="70"/>
    </row>
    <row r="1471" spans="1:12" x14ac:dyDescent="0.3">
      <c r="L1471" s="70"/>
    </row>
    <row r="1472" spans="1:12" x14ac:dyDescent="0.3">
      <c r="L1472" s="70"/>
    </row>
    <row r="1473" spans="1:12" x14ac:dyDescent="0.3">
      <c r="L1473" s="70"/>
    </row>
    <row r="1474" spans="1:12" x14ac:dyDescent="0.3">
      <c r="L1474" s="70"/>
    </row>
    <row r="1475" spans="1:12" x14ac:dyDescent="0.3">
      <c r="L1475" s="70"/>
    </row>
    <row r="1476" spans="1:12" x14ac:dyDescent="0.3">
      <c r="L1476" s="70"/>
    </row>
    <row r="1477" spans="1:12" x14ac:dyDescent="0.3">
      <c r="L1477" s="70"/>
    </row>
    <row r="1478" spans="1:12" x14ac:dyDescent="0.3">
      <c r="L1478" s="70"/>
    </row>
    <row r="1479" spans="1:12" x14ac:dyDescent="0.3">
      <c r="L1479" s="70"/>
    </row>
    <row r="1480" spans="1:12" x14ac:dyDescent="0.3">
      <c r="L1480" s="70"/>
    </row>
    <row r="1481" spans="1:12" ht="15" thickBot="1" x14ac:dyDescent="0.35">
      <c r="L1481" s="70"/>
    </row>
    <row r="1482" spans="1:12" ht="15" customHeight="1" x14ac:dyDescent="0.3">
      <c r="A1482" s="121" t="s">
        <v>344</v>
      </c>
      <c r="B1482" s="105"/>
      <c r="C1482" s="105"/>
      <c r="D1482" s="105"/>
      <c r="E1482" s="105"/>
      <c r="F1482" s="105"/>
      <c r="G1482" s="106"/>
      <c r="H1482" s="8"/>
      <c r="I1482" s="8"/>
      <c r="L1482" s="70"/>
    </row>
    <row r="1483" spans="1:12" x14ac:dyDescent="0.3">
      <c r="A1483" s="107"/>
      <c r="B1483" s="108"/>
      <c r="C1483" s="108"/>
      <c r="D1483" s="108"/>
      <c r="E1483" s="108"/>
      <c r="F1483" s="108"/>
      <c r="G1483" s="109"/>
      <c r="H1483" s="8"/>
      <c r="I1483" s="8"/>
      <c r="L1483" s="70"/>
    </row>
    <row r="1484" spans="1:12" ht="15" thickBot="1" x14ac:dyDescent="0.35">
      <c r="A1484" s="110"/>
      <c r="B1484" s="111"/>
      <c r="C1484" s="111"/>
      <c r="D1484" s="111"/>
      <c r="E1484" s="111"/>
      <c r="F1484" s="111"/>
      <c r="G1484" s="112"/>
      <c r="H1484" s="9"/>
      <c r="I1484" s="9"/>
      <c r="J1484" s="6"/>
      <c r="K1484" s="6"/>
      <c r="L1484" s="70"/>
    </row>
    <row r="1485" spans="1:12" ht="15" thickBot="1" x14ac:dyDescent="0.35">
      <c r="A1485" s="5"/>
      <c r="B1485" s="5"/>
      <c r="C1485" s="5"/>
      <c r="D1485" s="5"/>
      <c r="E1485" s="5"/>
      <c r="F1485" s="5"/>
      <c r="G1485" s="16"/>
      <c r="H1485" s="10"/>
      <c r="I1485" s="10"/>
      <c r="L1485" s="70"/>
    </row>
    <row r="1486" spans="1:12" ht="15" thickBot="1" x14ac:dyDescent="0.35">
      <c r="A1486" s="113"/>
      <c r="B1486" s="114"/>
      <c r="C1486" s="114"/>
      <c r="D1486" s="114"/>
      <c r="E1486" s="31"/>
      <c r="F1486" s="114"/>
      <c r="G1486" s="114"/>
      <c r="H1486" s="32"/>
      <c r="I1486" s="115"/>
      <c r="J1486" s="115"/>
      <c r="K1486" s="116"/>
      <c r="L1486" s="70"/>
    </row>
    <row r="1487" spans="1:12" ht="16.2" thickBot="1" x14ac:dyDescent="0.35">
      <c r="A1487" s="27"/>
      <c r="B1487" s="28"/>
      <c r="C1487" s="28"/>
      <c r="D1487" s="28"/>
      <c r="E1487" s="29"/>
      <c r="F1487" s="5"/>
      <c r="G1487" s="30"/>
      <c r="H1487" s="10"/>
      <c r="I1487" s="10"/>
      <c r="J1487" s="5"/>
      <c r="K1487" s="5"/>
      <c r="L1487" s="70"/>
    </row>
    <row r="1488" spans="1:12" ht="15" thickBot="1" x14ac:dyDescent="0.35">
      <c r="A1488" s="149"/>
      <c r="B1488" s="150"/>
      <c r="C1488" s="150"/>
      <c r="D1488" s="150"/>
      <c r="E1488" s="150"/>
      <c r="F1488" s="150"/>
      <c r="G1488" s="150"/>
      <c r="H1488" s="150"/>
      <c r="I1488" s="150"/>
      <c r="J1488" s="150"/>
      <c r="K1488" s="151"/>
      <c r="L1488" s="70"/>
    </row>
    <row r="1489" spans="1:12" ht="15" thickBot="1" x14ac:dyDescent="0.35">
      <c r="A1489" s="149"/>
      <c r="B1489" s="150"/>
      <c r="C1489" s="150"/>
      <c r="D1489" s="150"/>
      <c r="E1489" s="150"/>
      <c r="F1489" s="150"/>
      <c r="G1489" s="150"/>
      <c r="H1489" s="150"/>
      <c r="I1489" s="150"/>
      <c r="J1489" s="150"/>
      <c r="K1489" s="151"/>
      <c r="L1489" s="70"/>
    </row>
    <row r="1490" spans="1:12" x14ac:dyDescent="0.3">
      <c r="A1490" s="155" t="s">
        <v>126</v>
      </c>
      <c r="B1490" s="157" t="s">
        <v>208</v>
      </c>
      <c r="C1490" s="158" t="s">
        <v>211</v>
      </c>
      <c r="D1490" s="159"/>
      <c r="E1490" s="159"/>
      <c r="F1490" s="159"/>
      <c r="G1490" s="159"/>
      <c r="H1490" s="159"/>
      <c r="I1490" s="160"/>
      <c r="J1490" s="164" t="s">
        <v>139</v>
      </c>
      <c r="K1490" s="165"/>
      <c r="L1490" s="69" t="s">
        <v>149</v>
      </c>
    </row>
    <row r="1491" spans="1:12" x14ac:dyDescent="0.3">
      <c r="A1491" s="156"/>
      <c r="B1491" s="134"/>
      <c r="C1491" s="161"/>
      <c r="D1491" s="162"/>
      <c r="E1491" s="162"/>
      <c r="F1491" s="162"/>
      <c r="G1491" s="162"/>
      <c r="H1491" s="162"/>
      <c r="I1491" s="163"/>
      <c r="J1491" s="166">
        <f>K1499+K1504</f>
        <v>0</v>
      </c>
      <c r="K1491" s="167"/>
      <c r="L1491" s="69"/>
    </row>
    <row r="1492" spans="1:12" ht="27.6" x14ac:dyDescent="0.3">
      <c r="A1492" s="12" t="s">
        <v>119</v>
      </c>
      <c r="B1492" s="152" t="s">
        <v>120</v>
      </c>
      <c r="C1492" s="152"/>
      <c r="D1492" s="152"/>
      <c r="E1492" s="152"/>
      <c r="F1492" s="152"/>
      <c r="G1492" s="17" t="s">
        <v>125</v>
      </c>
      <c r="H1492" s="13" t="s">
        <v>124</v>
      </c>
      <c r="I1492" s="14" t="s">
        <v>123</v>
      </c>
      <c r="J1492" s="14" t="s">
        <v>121</v>
      </c>
      <c r="K1492" s="15" t="s">
        <v>122</v>
      </c>
      <c r="L1492" s="70"/>
    </row>
    <row r="1493" spans="1:12" x14ac:dyDescent="0.3">
      <c r="A1493" s="25">
        <v>2931</v>
      </c>
      <c r="B1493" s="153" t="str">
        <f>VLOOKUP(A1493,'CUSTOS UNITÁRIOS'!$A$2:$C$116,2,FALSE)</f>
        <v>CABO DE AÇO SM 1/4P (6,4MM) 7 FIOS</v>
      </c>
      <c r="C1493" s="153"/>
      <c r="D1493" s="153"/>
      <c r="E1493" s="153"/>
      <c r="F1493" s="153"/>
      <c r="G1493" s="20">
        <v>0.4</v>
      </c>
      <c r="H1493" s="21" t="s">
        <v>131</v>
      </c>
      <c r="I1493" s="3">
        <f>VLOOKUP(A1493,'CUSTOS UNITÁRIOS'!$A$2:$C$116,3,FALSE)</f>
        <v>0</v>
      </c>
      <c r="J1493" s="22">
        <f>I1493*G1493</f>
        <v>0</v>
      </c>
      <c r="K1493" s="22">
        <f>J1493*$L$1491</f>
        <v>0</v>
      </c>
      <c r="L1493" s="70"/>
    </row>
    <row r="1494" spans="1:12" x14ac:dyDescent="0.3">
      <c r="A1494" s="25">
        <v>227850</v>
      </c>
      <c r="B1494" s="153" t="str">
        <f>VLOOKUP(A1494,'CUSTOS UNITÁRIOS'!$A$2:$C$116,2,FALSE)</f>
        <v>CONETOR CUNHA CU ITEM 1</v>
      </c>
      <c r="C1494" s="153"/>
      <c r="D1494" s="153"/>
      <c r="E1494" s="153"/>
      <c r="F1494" s="153"/>
      <c r="G1494" s="20">
        <v>1</v>
      </c>
      <c r="H1494" s="21" t="s">
        <v>128</v>
      </c>
      <c r="I1494" s="3">
        <f>VLOOKUP(A1494,'CUSTOS UNITÁRIOS'!$A$2:$C$116,3,FALSE)</f>
        <v>0</v>
      </c>
      <c r="J1494" s="22">
        <f t="shared" ref="J1494:J1498" si="108">I1494*G1494</f>
        <v>0</v>
      </c>
      <c r="K1494" s="22">
        <f t="shared" ref="K1494:K1498" si="109">J1494*$L$1491</f>
        <v>0</v>
      </c>
      <c r="L1494" s="70"/>
    </row>
    <row r="1495" spans="1:12" x14ac:dyDescent="0.3">
      <c r="A1495" s="25">
        <v>227777</v>
      </c>
      <c r="B1495" s="153" t="str">
        <f>VLOOKUP(A1495,'CUSTOS UNITÁRIOS'!$A$2:$C$116,2,FALSE)</f>
        <v>CONETOR FORMATO H ITEM 2 CAA 27-54MM² / 13-34MM²</v>
      </c>
      <c r="C1495" s="153"/>
      <c r="D1495" s="153"/>
      <c r="E1495" s="153"/>
      <c r="F1495" s="153"/>
      <c r="G1495" s="20">
        <v>1</v>
      </c>
      <c r="H1495" s="21" t="s">
        <v>128</v>
      </c>
      <c r="I1495" s="3">
        <f>VLOOKUP(A1495,'CUSTOS UNITÁRIOS'!$A$2:$C$116,3,FALSE)</f>
        <v>0</v>
      </c>
      <c r="J1495" s="22">
        <f t="shared" si="108"/>
        <v>0</v>
      </c>
      <c r="K1495" s="22">
        <f t="shared" si="109"/>
        <v>0</v>
      </c>
      <c r="L1495" s="70"/>
    </row>
    <row r="1496" spans="1:12" x14ac:dyDescent="0.3">
      <c r="A1496" s="25">
        <v>231175</v>
      </c>
      <c r="B1496" s="153" t="str">
        <f>VLOOKUP(A1496,'CUSTOS UNITÁRIOS'!$A$2:$C$116,2,FALSE)</f>
        <v>CONETOR PARA ATERRAMENTO DE FERRAGENS DE IP</v>
      </c>
      <c r="C1496" s="153"/>
      <c r="D1496" s="153"/>
      <c r="E1496" s="153"/>
      <c r="F1496" s="153"/>
      <c r="G1496" s="20">
        <v>2</v>
      </c>
      <c r="H1496" s="21" t="s">
        <v>128</v>
      </c>
      <c r="I1496" s="3">
        <f>VLOOKUP(A1496,'CUSTOS UNITÁRIOS'!$A$2:$C$116,3,FALSE)</f>
        <v>0</v>
      </c>
      <c r="J1496" s="22">
        <f t="shared" si="108"/>
        <v>0</v>
      </c>
      <c r="K1496" s="22">
        <f t="shared" si="109"/>
        <v>0</v>
      </c>
      <c r="L1496" s="70"/>
    </row>
    <row r="1497" spans="1:12" x14ac:dyDescent="0.3">
      <c r="A1497" s="25">
        <v>4</v>
      </c>
      <c r="B1497" s="153" t="str">
        <f>VLOOKUP(A1497,'CUSTOS UNITÁRIOS'!$A$2:$C$116,2,FALSE)</f>
        <v>LUMINARIA LED - VIÁRIA 160W (163W)</v>
      </c>
      <c r="C1497" s="153"/>
      <c r="D1497" s="153"/>
      <c r="E1497" s="153"/>
      <c r="F1497" s="153"/>
      <c r="G1497" s="20">
        <v>1</v>
      </c>
      <c r="H1497" s="21" t="s">
        <v>128</v>
      </c>
      <c r="I1497" s="3">
        <f>VLOOKUP(A1497,'CUSTOS UNITÁRIOS'!$A$2:$C$116,3,FALSE)</f>
        <v>0</v>
      </c>
      <c r="J1497" s="22">
        <f t="shared" si="108"/>
        <v>0</v>
      </c>
      <c r="K1497" s="22">
        <f t="shared" si="109"/>
        <v>0</v>
      </c>
      <c r="L1497" s="70"/>
    </row>
    <row r="1498" spans="1:12" x14ac:dyDescent="0.3">
      <c r="A1498" s="25">
        <v>327361</v>
      </c>
      <c r="B1498" s="153" t="str">
        <f>VLOOKUP(A1498,'CUSTOS UNITÁRIOS'!$A$2:$C$116,2,FALSE)</f>
        <v>RELÉ FOTOELÉTRICO ELETRÔNICO 105-305V</v>
      </c>
      <c r="C1498" s="153"/>
      <c r="D1498" s="153"/>
      <c r="E1498" s="153"/>
      <c r="F1498" s="153"/>
      <c r="G1498" s="20">
        <v>1</v>
      </c>
      <c r="H1498" s="21" t="s">
        <v>128</v>
      </c>
      <c r="I1498" s="3">
        <f>VLOOKUP(A1498,'CUSTOS UNITÁRIOS'!$A$2:$C$116,3,FALSE)</f>
        <v>0</v>
      </c>
      <c r="J1498" s="22">
        <f t="shared" si="108"/>
        <v>0</v>
      </c>
      <c r="K1498" s="22">
        <f t="shared" si="109"/>
        <v>0</v>
      </c>
      <c r="L1498" s="70"/>
    </row>
    <row r="1499" spans="1:12" x14ac:dyDescent="0.3">
      <c r="A1499" s="27"/>
      <c r="B1499" s="49"/>
      <c r="C1499" s="49"/>
      <c r="D1499" s="49"/>
      <c r="E1499" s="49"/>
      <c r="F1499" s="49"/>
      <c r="G1499" s="35"/>
      <c r="H1499" s="36"/>
      <c r="I1499" s="37"/>
      <c r="J1499" s="38"/>
      <c r="K1499" s="33">
        <f>SUM(K1493:K1498)</f>
        <v>0</v>
      </c>
      <c r="L1499" s="70"/>
    </row>
    <row r="1500" spans="1:12" x14ac:dyDescent="0.3">
      <c r="A1500" s="27"/>
      <c r="B1500" s="49"/>
      <c r="C1500" s="49"/>
      <c r="D1500" s="49"/>
      <c r="E1500" s="49"/>
      <c r="F1500" s="49"/>
      <c r="G1500" s="35"/>
      <c r="H1500" s="36"/>
      <c r="I1500" s="37"/>
      <c r="J1500" s="38"/>
      <c r="K1500" s="38"/>
      <c r="L1500" s="70"/>
    </row>
    <row r="1501" spans="1:12" x14ac:dyDescent="0.3">
      <c r="A1501" s="154" t="s">
        <v>150</v>
      </c>
      <c r="B1501" s="154"/>
      <c r="C1501" s="154"/>
      <c r="D1501" s="154"/>
      <c r="E1501" s="154"/>
      <c r="F1501" s="154"/>
      <c r="L1501" s="70"/>
    </row>
    <row r="1502" spans="1:12" x14ac:dyDescent="0.3">
      <c r="A1502" s="26" t="s">
        <v>109</v>
      </c>
      <c r="B1502" s="148" t="str">
        <f>VLOOKUP(A1502,'CUSTOS UNITÁRIOS'!$A$2:$C$116,2,FALSE)</f>
        <v xml:space="preserve">UNIDADE DE SERVIÇO DE CONSTRUÇÃO DE REDES </v>
      </c>
      <c r="C1502" s="148"/>
      <c r="D1502" s="148"/>
      <c r="E1502" s="148"/>
      <c r="F1502" s="148"/>
      <c r="G1502" s="23">
        <v>0.1</v>
      </c>
      <c r="H1502" s="24" t="s">
        <v>128</v>
      </c>
      <c r="I1502" s="24">
        <f>VLOOKUP(A1502,'CUSTOS UNITÁRIOS'!$A$2:$C$116,3,FALSE)</f>
        <v>0</v>
      </c>
      <c r="J1502" s="40">
        <f t="shared" ref="J1502:J1503" si="110">I1502*G1502</f>
        <v>0</v>
      </c>
      <c r="K1502" s="40">
        <f>J1502*1</f>
        <v>0</v>
      </c>
      <c r="L1502" s="70"/>
    </row>
    <row r="1503" spans="1:12" x14ac:dyDescent="0.3">
      <c r="A1503" s="26" t="s">
        <v>111</v>
      </c>
      <c r="B1503" s="148" t="str">
        <f>VLOOKUP(A1503,'CUSTOS UNITÁRIOS'!$A$2:$C$116,2,FALSE)</f>
        <v xml:space="preserve">UNIDADE DE SERVIÇO DE PROJETO </v>
      </c>
      <c r="C1503" s="148"/>
      <c r="D1503" s="148"/>
      <c r="E1503" s="148"/>
      <c r="F1503" s="148"/>
      <c r="G1503" s="23">
        <v>0.5</v>
      </c>
      <c r="H1503" s="24" t="s">
        <v>128</v>
      </c>
      <c r="I1503" s="24">
        <f>VLOOKUP(A1503,'CUSTOS UNITÁRIOS'!$A$2:$C$116,3,FALSE)</f>
        <v>0</v>
      </c>
      <c r="J1503" s="40">
        <f t="shared" si="110"/>
        <v>0</v>
      </c>
      <c r="K1503" s="40">
        <f>J1503*1</f>
        <v>0</v>
      </c>
      <c r="L1503" s="70"/>
    </row>
    <row r="1504" spans="1:12" x14ac:dyDescent="0.3">
      <c r="K1504" s="22">
        <f>K1502+K1503</f>
        <v>0</v>
      </c>
      <c r="L1504" s="70"/>
    </row>
    <row r="1505" spans="12:12" x14ac:dyDescent="0.3">
      <c r="L1505" s="70"/>
    </row>
    <row r="1506" spans="12:12" x14ac:dyDescent="0.3">
      <c r="L1506" s="70"/>
    </row>
    <row r="1507" spans="12:12" x14ac:dyDescent="0.3">
      <c r="L1507" s="70"/>
    </row>
    <row r="1508" spans="12:12" x14ac:dyDescent="0.3">
      <c r="L1508" s="70"/>
    </row>
    <row r="1509" spans="12:12" x14ac:dyDescent="0.3">
      <c r="L1509" s="70"/>
    </row>
    <row r="1510" spans="12:12" x14ac:dyDescent="0.3">
      <c r="L1510" s="70"/>
    </row>
    <row r="1511" spans="12:12" x14ac:dyDescent="0.3">
      <c r="L1511" s="70"/>
    </row>
    <row r="1512" spans="12:12" x14ac:dyDescent="0.3">
      <c r="L1512" s="70"/>
    </row>
    <row r="1513" spans="12:12" x14ac:dyDescent="0.3">
      <c r="L1513" s="70"/>
    </row>
    <row r="1514" spans="12:12" x14ac:dyDescent="0.3">
      <c r="L1514" s="70"/>
    </row>
    <row r="1515" spans="12:12" x14ac:dyDescent="0.3">
      <c r="L1515" s="70"/>
    </row>
    <row r="1516" spans="12:12" x14ac:dyDescent="0.3">
      <c r="L1516" s="70"/>
    </row>
    <row r="1517" spans="12:12" x14ac:dyDescent="0.3">
      <c r="L1517" s="70"/>
    </row>
    <row r="1518" spans="12:12" x14ac:dyDescent="0.3">
      <c r="L1518" s="70"/>
    </row>
    <row r="1519" spans="12:12" x14ac:dyDescent="0.3">
      <c r="L1519" s="70"/>
    </row>
    <row r="1520" spans="12:12" ht="15" thickBot="1" x14ac:dyDescent="0.35">
      <c r="L1520" s="70"/>
    </row>
    <row r="1521" spans="1:12" ht="15" customHeight="1" x14ac:dyDescent="0.3">
      <c r="A1521" s="121" t="s">
        <v>344</v>
      </c>
      <c r="B1521" s="105"/>
      <c r="C1521" s="105"/>
      <c r="D1521" s="105"/>
      <c r="E1521" s="105"/>
      <c r="F1521" s="105"/>
      <c r="G1521" s="106"/>
      <c r="H1521" s="8"/>
      <c r="I1521" s="8"/>
      <c r="L1521" s="70"/>
    </row>
    <row r="1522" spans="1:12" x14ac:dyDescent="0.3">
      <c r="A1522" s="107"/>
      <c r="B1522" s="108"/>
      <c r="C1522" s="108"/>
      <c r="D1522" s="108"/>
      <c r="E1522" s="108"/>
      <c r="F1522" s="108"/>
      <c r="G1522" s="109"/>
      <c r="H1522" s="8"/>
      <c r="I1522" s="8"/>
      <c r="L1522" s="70"/>
    </row>
    <row r="1523" spans="1:12" ht="15" thickBot="1" x14ac:dyDescent="0.35">
      <c r="A1523" s="110"/>
      <c r="B1523" s="111"/>
      <c r="C1523" s="111"/>
      <c r="D1523" s="111"/>
      <c r="E1523" s="111"/>
      <c r="F1523" s="111"/>
      <c r="G1523" s="112"/>
      <c r="H1523" s="9"/>
      <c r="I1523" s="9"/>
      <c r="J1523" s="6"/>
      <c r="K1523" s="6"/>
      <c r="L1523" s="70"/>
    </row>
    <row r="1524" spans="1:12" ht="15" thickBot="1" x14ac:dyDescent="0.35">
      <c r="A1524" s="5"/>
      <c r="B1524" s="5"/>
      <c r="C1524" s="5"/>
      <c r="D1524" s="5"/>
      <c r="E1524" s="5"/>
      <c r="F1524" s="5"/>
      <c r="G1524" s="16"/>
      <c r="H1524" s="10"/>
      <c r="I1524" s="10"/>
      <c r="L1524" s="70"/>
    </row>
    <row r="1525" spans="1:12" ht="15" thickBot="1" x14ac:dyDescent="0.35">
      <c r="A1525" s="113"/>
      <c r="B1525" s="114"/>
      <c r="C1525" s="114"/>
      <c r="D1525" s="114"/>
      <c r="E1525" s="31"/>
      <c r="F1525" s="114"/>
      <c r="G1525" s="114"/>
      <c r="H1525" s="32"/>
      <c r="I1525" s="115"/>
      <c r="J1525" s="115"/>
      <c r="K1525" s="116"/>
      <c r="L1525" s="70"/>
    </row>
    <row r="1526" spans="1:12" ht="16.2" thickBot="1" x14ac:dyDescent="0.35">
      <c r="A1526" s="27"/>
      <c r="B1526" s="28"/>
      <c r="C1526" s="28"/>
      <c r="D1526" s="28"/>
      <c r="E1526" s="29"/>
      <c r="F1526" s="5"/>
      <c r="G1526" s="30"/>
      <c r="H1526" s="10"/>
      <c r="I1526" s="10"/>
      <c r="J1526" s="5"/>
      <c r="K1526" s="5"/>
      <c r="L1526" s="70"/>
    </row>
    <row r="1527" spans="1:12" ht="15" thickBot="1" x14ac:dyDescent="0.35">
      <c r="A1527" s="149"/>
      <c r="B1527" s="150"/>
      <c r="C1527" s="150"/>
      <c r="D1527" s="150"/>
      <c r="E1527" s="150"/>
      <c r="F1527" s="150"/>
      <c r="G1527" s="150"/>
      <c r="H1527" s="150"/>
      <c r="I1527" s="150"/>
      <c r="J1527" s="150"/>
      <c r="K1527" s="151"/>
      <c r="L1527" s="70"/>
    </row>
    <row r="1528" spans="1:12" ht="15" thickBot="1" x14ac:dyDescent="0.35">
      <c r="A1528" s="149"/>
      <c r="B1528" s="150"/>
      <c r="C1528" s="150"/>
      <c r="D1528" s="150"/>
      <c r="E1528" s="150"/>
      <c r="F1528" s="150"/>
      <c r="G1528" s="150"/>
      <c r="H1528" s="150"/>
      <c r="I1528" s="150"/>
      <c r="J1528" s="150"/>
      <c r="K1528" s="151"/>
      <c r="L1528" s="70"/>
    </row>
    <row r="1529" spans="1:12" x14ac:dyDescent="0.3">
      <c r="A1529" s="155" t="s">
        <v>126</v>
      </c>
      <c r="B1529" s="157" t="s">
        <v>210</v>
      </c>
      <c r="C1529" s="158" t="s">
        <v>213</v>
      </c>
      <c r="D1529" s="159"/>
      <c r="E1529" s="159"/>
      <c r="F1529" s="159"/>
      <c r="G1529" s="159"/>
      <c r="H1529" s="159"/>
      <c r="I1529" s="160"/>
      <c r="J1529" s="164" t="s">
        <v>139</v>
      </c>
      <c r="K1529" s="165"/>
      <c r="L1529" s="69" t="s">
        <v>149</v>
      </c>
    </row>
    <row r="1530" spans="1:12" x14ac:dyDescent="0.3">
      <c r="A1530" s="156"/>
      <c r="B1530" s="134"/>
      <c r="C1530" s="161"/>
      <c r="D1530" s="162"/>
      <c r="E1530" s="162"/>
      <c r="F1530" s="162"/>
      <c r="G1530" s="162"/>
      <c r="H1530" s="162"/>
      <c r="I1530" s="163"/>
      <c r="J1530" s="166">
        <f>K1538+K1543</f>
        <v>0</v>
      </c>
      <c r="K1530" s="167"/>
      <c r="L1530" s="69"/>
    </row>
    <row r="1531" spans="1:12" ht="27.6" x14ac:dyDescent="0.3">
      <c r="A1531" s="12" t="s">
        <v>119</v>
      </c>
      <c r="B1531" s="152" t="s">
        <v>120</v>
      </c>
      <c r="C1531" s="152"/>
      <c r="D1531" s="152"/>
      <c r="E1531" s="152"/>
      <c r="F1531" s="152"/>
      <c r="G1531" s="17" t="s">
        <v>125</v>
      </c>
      <c r="H1531" s="13" t="s">
        <v>124</v>
      </c>
      <c r="I1531" s="14" t="s">
        <v>123</v>
      </c>
      <c r="J1531" s="14" t="s">
        <v>121</v>
      </c>
      <c r="K1531" s="15" t="s">
        <v>122</v>
      </c>
      <c r="L1531" s="70"/>
    </row>
    <row r="1532" spans="1:12" x14ac:dyDescent="0.3">
      <c r="A1532" s="25">
        <v>2931</v>
      </c>
      <c r="B1532" s="153" t="str">
        <f>VLOOKUP(A1532,'CUSTOS UNITÁRIOS'!$A$2:$C$116,2,FALSE)</f>
        <v>CABO DE AÇO SM 1/4P (6,4MM) 7 FIOS</v>
      </c>
      <c r="C1532" s="153"/>
      <c r="D1532" s="153"/>
      <c r="E1532" s="153"/>
      <c r="F1532" s="153"/>
      <c r="G1532" s="20">
        <v>0.4</v>
      </c>
      <c r="H1532" s="21" t="s">
        <v>131</v>
      </c>
      <c r="I1532" s="3">
        <f>VLOOKUP(A1532,'CUSTOS UNITÁRIOS'!$A$2:$C$116,3,FALSE)</f>
        <v>0</v>
      </c>
      <c r="J1532" s="22">
        <f>I1532*G1532</f>
        <v>0</v>
      </c>
      <c r="K1532" s="22">
        <f>J1532*$L$1530</f>
        <v>0</v>
      </c>
      <c r="L1532" s="70"/>
    </row>
    <row r="1533" spans="1:12" x14ac:dyDescent="0.3">
      <c r="A1533" s="25">
        <v>227850</v>
      </c>
      <c r="B1533" s="153" t="str">
        <f>VLOOKUP(A1533,'CUSTOS UNITÁRIOS'!$A$2:$C$116,2,FALSE)</f>
        <v>CONETOR CUNHA CU ITEM 1</v>
      </c>
      <c r="C1533" s="153"/>
      <c r="D1533" s="153"/>
      <c r="E1533" s="153"/>
      <c r="F1533" s="153"/>
      <c r="G1533" s="20">
        <v>1</v>
      </c>
      <c r="H1533" s="21" t="s">
        <v>128</v>
      </c>
      <c r="I1533" s="3">
        <f>VLOOKUP(A1533,'CUSTOS UNITÁRIOS'!$A$2:$C$116,3,FALSE)</f>
        <v>0</v>
      </c>
      <c r="J1533" s="22">
        <f t="shared" ref="J1533:J1537" si="111">I1533*G1533</f>
        <v>0</v>
      </c>
      <c r="K1533" s="22">
        <f t="shared" ref="K1533:K1537" si="112">J1533*$L$1530</f>
        <v>0</v>
      </c>
      <c r="L1533" s="70"/>
    </row>
    <row r="1534" spans="1:12" x14ac:dyDescent="0.3">
      <c r="A1534" s="25">
        <v>227777</v>
      </c>
      <c r="B1534" s="153" t="str">
        <f>VLOOKUP(A1534,'CUSTOS UNITÁRIOS'!$A$2:$C$116,2,FALSE)</f>
        <v>CONETOR FORMATO H ITEM 2 CAA 27-54MM² / 13-34MM²</v>
      </c>
      <c r="C1534" s="153"/>
      <c r="D1534" s="153"/>
      <c r="E1534" s="153"/>
      <c r="F1534" s="153"/>
      <c r="G1534" s="20">
        <v>1</v>
      </c>
      <c r="H1534" s="21" t="s">
        <v>128</v>
      </c>
      <c r="I1534" s="3">
        <f>VLOOKUP(A1534,'CUSTOS UNITÁRIOS'!$A$2:$C$116,3,FALSE)</f>
        <v>0</v>
      </c>
      <c r="J1534" s="22">
        <f t="shared" si="111"/>
        <v>0</v>
      </c>
      <c r="K1534" s="22">
        <f t="shared" si="112"/>
        <v>0</v>
      </c>
      <c r="L1534" s="70"/>
    </row>
    <row r="1535" spans="1:12" x14ac:dyDescent="0.3">
      <c r="A1535" s="25">
        <v>231175</v>
      </c>
      <c r="B1535" s="153" t="str">
        <f>VLOOKUP(A1535,'CUSTOS UNITÁRIOS'!$A$2:$C$116,2,FALSE)</f>
        <v>CONETOR PARA ATERRAMENTO DE FERRAGENS DE IP</v>
      </c>
      <c r="C1535" s="153"/>
      <c r="D1535" s="153"/>
      <c r="E1535" s="153"/>
      <c r="F1535" s="153"/>
      <c r="G1535" s="20">
        <v>2</v>
      </c>
      <c r="H1535" s="21" t="s">
        <v>128</v>
      </c>
      <c r="I1535" s="3">
        <f>VLOOKUP(A1535,'CUSTOS UNITÁRIOS'!$A$2:$C$116,3,FALSE)</f>
        <v>0</v>
      </c>
      <c r="J1535" s="22">
        <f t="shared" si="111"/>
        <v>0</v>
      </c>
      <c r="K1535" s="22">
        <f t="shared" si="112"/>
        <v>0</v>
      </c>
      <c r="L1535" s="70"/>
    </row>
    <row r="1536" spans="1:12" x14ac:dyDescent="0.3">
      <c r="A1536" s="25">
        <v>5</v>
      </c>
      <c r="B1536" s="153" t="str">
        <f>VLOOKUP(A1536,'CUSTOS UNITÁRIOS'!$A$2:$C$116,2,FALSE)</f>
        <v>LUMINARIA LED - VIÁRIA 200W (190W)</v>
      </c>
      <c r="C1536" s="153"/>
      <c r="D1536" s="153"/>
      <c r="E1536" s="153"/>
      <c r="F1536" s="153"/>
      <c r="G1536" s="20">
        <v>1</v>
      </c>
      <c r="H1536" s="21" t="s">
        <v>128</v>
      </c>
      <c r="I1536" s="3">
        <f>VLOOKUP(A1536,'CUSTOS UNITÁRIOS'!$A$2:$C$116,3,FALSE)</f>
        <v>0</v>
      </c>
      <c r="J1536" s="22">
        <f t="shared" si="111"/>
        <v>0</v>
      </c>
      <c r="K1536" s="22">
        <f t="shared" si="112"/>
        <v>0</v>
      </c>
      <c r="L1536" s="70"/>
    </row>
    <row r="1537" spans="1:12" x14ac:dyDescent="0.3">
      <c r="A1537" s="25">
        <v>327361</v>
      </c>
      <c r="B1537" s="153" t="str">
        <f>VLOOKUP(A1537,'CUSTOS UNITÁRIOS'!$A$2:$C$116,2,FALSE)</f>
        <v>RELÉ FOTOELÉTRICO ELETRÔNICO 105-305V</v>
      </c>
      <c r="C1537" s="153"/>
      <c r="D1537" s="153"/>
      <c r="E1537" s="153"/>
      <c r="F1537" s="153"/>
      <c r="G1537" s="20">
        <v>1</v>
      </c>
      <c r="H1537" s="21" t="s">
        <v>128</v>
      </c>
      <c r="I1537" s="3">
        <f>VLOOKUP(A1537,'CUSTOS UNITÁRIOS'!$A$2:$C$116,3,FALSE)</f>
        <v>0</v>
      </c>
      <c r="J1537" s="22">
        <f t="shared" si="111"/>
        <v>0</v>
      </c>
      <c r="K1537" s="22">
        <f t="shared" si="112"/>
        <v>0</v>
      </c>
      <c r="L1537" s="70"/>
    </row>
    <row r="1538" spans="1:12" x14ac:dyDescent="0.3">
      <c r="A1538" s="27"/>
      <c r="B1538" s="49"/>
      <c r="C1538" s="49"/>
      <c r="D1538" s="49"/>
      <c r="E1538" s="49"/>
      <c r="F1538" s="49"/>
      <c r="G1538" s="35"/>
      <c r="H1538" s="36"/>
      <c r="I1538" s="37"/>
      <c r="J1538" s="38"/>
      <c r="K1538" s="33">
        <f>SUM(K1532:K1537)</f>
        <v>0</v>
      </c>
      <c r="L1538" s="70"/>
    </row>
    <row r="1539" spans="1:12" x14ac:dyDescent="0.3">
      <c r="A1539" s="27"/>
      <c r="B1539" s="49"/>
      <c r="C1539" s="49"/>
      <c r="D1539" s="49"/>
      <c r="E1539" s="49"/>
      <c r="F1539" s="49"/>
      <c r="G1539" s="35"/>
      <c r="H1539" s="36"/>
      <c r="I1539" s="37"/>
      <c r="J1539" s="38"/>
      <c r="K1539" s="38"/>
      <c r="L1539" s="70"/>
    </row>
    <row r="1540" spans="1:12" x14ac:dyDescent="0.3">
      <c r="A1540" s="154" t="s">
        <v>150</v>
      </c>
      <c r="B1540" s="154"/>
      <c r="C1540" s="154"/>
      <c r="D1540" s="154"/>
      <c r="E1540" s="154"/>
      <c r="F1540" s="154"/>
      <c r="L1540" s="70"/>
    </row>
    <row r="1541" spans="1:12" x14ac:dyDescent="0.3">
      <c r="A1541" s="26" t="s">
        <v>109</v>
      </c>
      <c r="B1541" s="148" t="str">
        <f>VLOOKUP(A1541,'CUSTOS UNITÁRIOS'!$A$2:$C$116,2,FALSE)</f>
        <v xml:space="preserve">UNIDADE DE SERVIÇO DE CONSTRUÇÃO DE REDES </v>
      </c>
      <c r="C1541" s="148"/>
      <c r="D1541" s="148"/>
      <c r="E1541" s="148"/>
      <c r="F1541" s="148"/>
      <c r="G1541" s="23">
        <v>0.1</v>
      </c>
      <c r="H1541" s="24" t="s">
        <v>128</v>
      </c>
      <c r="I1541" s="24">
        <f>VLOOKUP(A1541,'CUSTOS UNITÁRIOS'!$A$2:$C$116,3,FALSE)</f>
        <v>0</v>
      </c>
      <c r="J1541" s="40">
        <f t="shared" ref="J1541:J1542" si="113">I1541*G1541</f>
        <v>0</v>
      </c>
      <c r="K1541" s="40">
        <f>J1541*1</f>
        <v>0</v>
      </c>
      <c r="L1541" s="70"/>
    </row>
    <row r="1542" spans="1:12" x14ac:dyDescent="0.3">
      <c r="A1542" s="26" t="s">
        <v>111</v>
      </c>
      <c r="B1542" s="148" t="str">
        <f>VLOOKUP(A1542,'CUSTOS UNITÁRIOS'!$A$2:$C$116,2,FALSE)</f>
        <v xml:space="preserve">UNIDADE DE SERVIÇO DE PROJETO </v>
      </c>
      <c r="C1542" s="148"/>
      <c r="D1542" s="148"/>
      <c r="E1542" s="148"/>
      <c r="F1542" s="148"/>
      <c r="G1542" s="23">
        <v>0.5</v>
      </c>
      <c r="H1542" s="24" t="s">
        <v>128</v>
      </c>
      <c r="I1542" s="24">
        <f>VLOOKUP(A1542,'CUSTOS UNITÁRIOS'!$A$2:$C$116,3,FALSE)</f>
        <v>0</v>
      </c>
      <c r="J1542" s="40">
        <f t="shared" si="113"/>
        <v>0</v>
      </c>
      <c r="K1542" s="40">
        <f>J1542*1</f>
        <v>0</v>
      </c>
      <c r="L1542" s="70"/>
    </row>
    <row r="1543" spans="1:12" x14ac:dyDescent="0.3">
      <c r="K1543" s="22">
        <f>K1541+K1542</f>
        <v>0</v>
      </c>
      <c r="L1543" s="70"/>
    </row>
    <row r="1544" spans="1:12" x14ac:dyDescent="0.3">
      <c r="L1544" s="70"/>
    </row>
    <row r="1545" spans="1:12" x14ac:dyDescent="0.3">
      <c r="L1545" s="70"/>
    </row>
    <row r="1546" spans="1:12" x14ac:dyDescent="0.3">
      <c r="L1546" s="70"/>
    </row>
    <row r="1547" spans="1:12" x14ac:dyDescent="0.3">
      <c r="L1547" s="70"/>
    </row>
    <row r="1548" spans="1:12" x14ac:dyDescent="0.3">
      <c r="L1548" s="70"/>
    </row>
    <row r="1549" spans="1:12" x14ac:dyDescent="0.3">
      <c r="L1549" s="70"/>
    </row>
    <row r="1550" spans="1:12" x14ac:dyDescent="0.3">
      <c r="L1550" s="70"/>
    </row>
    <row r="1551" spans="1:12" x14ac:dyDescent="0.3">
      <c r="L1551" s="70"/>
    </row>
    <row r="1552" spans="1:12" x14ac:dyDescent="0.3">
      <c r="L1552" s="70"/>
    </row>
    <row r="1553" spans="1:12" x14ac:dyDescent="0.3">
      <c r="L1553" s="70"/>
    </row>
    <row r="1554" spans="1:12" x14ac:dyDescent="0.3">
      <c r="L1554" s="70"/>
    </row>
    <row r="1555" spans="1:12" x14ac:dyDescent="0.3">
      <c r="L1555" s="70"/>
    </row>
    <row r="1556" spans="1:12" x14ac:dyDescent="0.3">
      <c r="L1556" s="70"/>
    </row>
    <row r="1557" spans="1:12" x14ac:dyDescent="0.3">
      <c r="L1557" s="70"/>
    </row>
    <row r="1558" spans="1:12" x14ac:dyDescent="0.3">
      <c r="L1558" s="70"/>
    </row>
    <row r="1559" spans="1:12" ht="15" thickBot="1" x14ac:dyDescent="0.35">
      <c r="L1559" s="70"/>
    </row>
    <row r="1560" spans="1:12" ht="15" customHeight="1" x14ac:dyDescent="0.3">
      <c r="A1560" s="121" t="s">
        <v>344</v>
      </c>
      <c r="B1560" s="105"/>
      <c r="C1560" s="105"/>
      <c r="D1560" s="105"/>
      <c r="E1560" s="105"/>
      <c r="F1560" s="105"/>
      <c r="G1560" s="106"/>
      <c r="H1560" s="8"/>
      <c r="I1560" s="8"/>
      <c r="L1560" s="70"/>
    </row>
    <row r="1561" spans="1:12" x14ac:dyDescent="0.3">
      <c r="A1561" s="107"/>
      <c r="B1561" s="108"/>
      <c r="C1561" s="108"/>
      <c r="D1561" s="108"/>
      <c r="E1561" s="108"/>
      <c r="F1561" s="108"/>
      <c r="G1561" s="109"/>
      <c r="H1561" s="8"/>
      <c r="I1561" s="8"/>
      <c r="L1561" s="70"/>
    </row>
    <row r="1562" spans="1:12" ht="15" thickBot="1" x14ac:dyDescent="0.35">
      <c r="A1562" s="110"/>
      <c r="B1562" s="111"/>
      <c r="C1562" s="111"/>
      <c r="D1562" s="111"/>
      <c r="E1562" s="111"/>
      <c r="F1562" s="111"/>
      <c r="G1562" s="112"/>
      <c r="H1562" s="9"/>
      <c r="I1562" s="9"/>
      <c r="J1562" s="6"/>
      <c r="K1562" s="6"/>
      <c r="L1562" s="70"/>
    </row>
    <row r="1563" spans="1:12" ht="15" thickBot="1" x14ac:dyDescent="0.35">
      <c r="A1563" s="5"/>
      <c r="B1563" s="5"/>
      <c r="C1563" s="5"/>
      <c r="D1563" s="5"/>
      <c r="E1563" s="5"/>
      <c r="F1563" s="5"/>
      <c r="G1563" s="16"/>
      <c r="H1563" s="10"/>
      <c r="I1563" s="10"/>
      <c r="L1563" s="70"/>
    </row>
    <row r="1564" spans="1:12" ht="15" thickBot="1" x14ac:dyDescent="0.35">
      <c r="A1564" s="113"/>
      <c r="B1564" s="114"/>
      <c r="C1564" s="114"/>
      <c r="D1564" s="114"/>
      <c r="E1564" s="31"/>
      <c r="F1564" s="114"/>
      <c r="G1564" s="114"/>
      <c r="H1564" s="32"/>
      <c r="I1564" s="115"/>
      <c r="J1564" s="115"/>
      <c r="K1564" s="116"/>
      <c r="L1564" s="70"/>
    </row>
    <row r="1565" spans="1:12" ht="16.2" thickBot="1" x14ac:dyDescent="0.35">
      <c r="A1565" s="27"/>
      <c r="B1565" s="28"/>
      <c r="C1565" s="28"/>
      <c r="D1565" s="28"/>
      <c r="E1565" s="29"/>
      <c r="F1565" s="5"/>
      <c r="G1565" s="30"/>
      <c r="H1565" s="10"/>
      <c r="I1565" s="10"/>
      <c r="J1565" s="5"/>
      <c r="K1565" s="5"/>
      <c r="L1565" s="70"/>
    </row>
    <row r="1566" spans="1:12" ht="15" thickBot="1" x14ac:dyDescent="0.35">
      <c r="A1566" s="149"/>
      <c r="B1566" s="150"/>
      <c r="C1566" s="150"/>
      <c r="D1566" s="150"/>
      <c r="E1566" s="150"/>
      <c r="F1566" s="150"/>
      <c r="G1566" s="150"/>
      <c r="H1566" s="150"/>
      <c r="I1566" s="150"/>
      <c r="J1566" s="150"/>
      <c r="K1566" s="151"/>
      <c r="L1566" s="70"/>
    </row>
    <row r="1567" spans="1:12" ht="15" thickBot="1" x14ac:dyDescent="0.35">
      <c r="A1567" s="149"/>
      <c r="B1567" s="150"/>
      <c r="C1567" s="150"/>
      <c r="D1567" s="150"/>
      <c r="E1567" s="150"/>
      <c r="F1567" s="150"/>
      <c r="G1567" s="150"/>
      <c r="H1567" s="150"/>
      <c r="I1567" s="150"/>
      <c r="J1567" s="150"/>
      <c r="K1567" s="151"/>
      <c r="L1567" s="70"/>
    </row>
    <row r="1568" spans="1:12" x14ac:dyDescent="0.3">
      <c r="A1568" s="155" t="s">
        <v>126</v>
      </c>
      <c r="B1568" s="157" t="s">
        <v>212</v>
      </c>
      <c r="C1568" s="158" t="s">
        <v>214</v>
      </c>
      <c r="D1568" s="159"/>
      <c r="E1568" s="159"/>
      <c r="F1568" s="159"/>
      <c r="G1568" s="159"/>
      <c r="H1568" s="159"/>
      <c r="I1568" s="160"/>
      <c r="J1568" s="164" t="s">
        <v>139</v>
      </c>
      <c r="K1568" s="165"/>
      <c r="L1568" s="69" t="s">
        <v>149</v>
      </c>
    </row>
    <row r="1569" spans="1:12" x14ac:dyDescent="0.3">
      <c r="A1569" s="156"/>
      <c r="B1569" s="134"/>
      <c r="C1569" s="161"/>
      <c r="D1569" s="162"/>
      <c r="E1569" s="162"/>
      <c r="F1569" s="162"/>
      <c r="G1569" s="162"/>
      <c r="H1569" s="162"/>
      <c r="I1569" s="163"/>
      <c r="J1569" s="166">
        <f>K1577+K1582</f>
        <v>0</v>
      </c>
      <c r="K1569" s="167"/>
      <c r="L1569" s="69"/>
    </row>
    <row r="1570" spans="1:12" ht="27.6" x14ac:dyDescent="0.3">
      <c r="A1570" s="12" t="s">
        <v>119</v>
      </c>
      <c r="B1570" s="152" t="s">
        <v>120</v>
      </c>
      <c r="C1570" s="152"/>
      <c r="D1570" s="152"/>
      <c r="E1570" s="152"/>
      <c r="F1570" s="152"/>
      <c r="G1570" s="17" t="s">
        <v>125</v>
      </c>
      <c r="H1570" s="13" t="s">
        <v>124</v>
      </c>
      <c r="I1570" s="14" t="s">
        <v>123</v>
      </c>
      <c r="J1570" s="14" t="s">
        <v>121</v>
      </c>
      <c r="K1570" s="15" t="s">
        <v>122</v>
      </c>
      <c r="L1570" s="70"/>
    </row>
    <row r="1571" spans="1:12" x14ac:dyDescent="0.3">
      <c r="A1571" s="25">
        <v>2931</v>
      </c>
      <c r="B1571" s="153" t="str">
        <f>VLOOKUP(A1571,'CUSTOS UNITÁRIOS'!$A$2:$C$116,2,FALSE)</f>
        <v>CABO DE AÇO SM 1/4P (6,4MM) 7 FIOS</v>
      </c>
      <c r="C1571" s="153"/>
      <c r="D1571" s="153"/>
      <c r="E1571" s="153"/>
      <c r="F1571" s="153"/>
      <c r="G1571" s="20">
        <v>0.4</v>
      </c>
      <c r="H1571" s="21" t="s">
        <v>131</v>
      </c>
      <c r="I1571" s="3">
        <f>VLOOKUP(A1571,'CUSTOS UNITÁRIOS'!$A$2:$C$116,3,FALSE)</f>
        <v>0</v>
      </c>
      <c r="J1571" s="22">
        <f>I1571*G1571</f>
        <v>0</v>
      </c>
      <c r="K1571" s="22">
        <f>J1571*$L$1569</f>
        <v>0</v>
      </c>
      <c r="L1571" s="70"/>
    </row>
    <row r="1572" spans="1:12" x14ac:dyDescent="0.3">
      <c r="A1572" s="25">
        <v>227850</v>
      </c>
      <c r="B1572" s="153" t="str">
        <f>VLOOKUP(A1572,'CUSTOS UNITÁRIOS'!$A$2:$C$116,2,FALSE)</f>
        <v>CONETOR CUNHA CU ITEM 1</v>
      </c>
      <c r="C1572" s="153"/>
      <c r="D1572" s="153"/>
      <c r="E1572" s="153"/>
      <c r="F1572" s="153"/>
      <c r="G1572" s="20">
        <v>1</v>
      </c>
      <c r="H1572" s="21" t="s">
        <v>128</v>
      </c>
      <c r="I1572" s="3">
        <f>VLOOKUP(A1572,'CUSTOS UNITÁRIOS'!$A$2:$C$116,3,FALSE)</f>
        <v>0</v>
      </c>
      <c r="J1572" s="22">
        <f t="shared" ref="J1572:J1576" si="114">I1572*G1572</f>
        <v>0</v>
      </c>
      <c r="K1572" s="22">
        <f t="shared" ref="K1572:K1576" si="115">J1572*$L$1569</f>
        <v>0</v>
      </c>
      <c r="L1572" s="70"/>
    </row>
    <row r="1573" spans="1:12" x14ac:dyDescent="0.3">
      <c r="A1573" s="25">
        <v>227777</v>
      </c>
      <c r="B1573" s="153" t="str">
        <f>VLOOKUP(A1573,'CUSTOS UNITÁRIOS'!$A$2:$C$116,2,FALSE)</f>
        <v>CONETOR FORMATO H ITEM 2 CAA 27-54MM² / 13-34MM²</v>
      </c>
      <c r="C1573" s="153"/>
      <c r="D1573" s="153"/>
      <c r="E1573" s="153"/>
      <c r="F1573" s="153"/>
      <c r="G1573" s="20">
        <v>1</v>
      </c>
      <c r="H1573" s="21" t="s">
        <v>128</v>
      </c>
      <c r="I1573" s="3">
        <f>VLOOKUP(A1573,'CUSTOS UNITÁRIOS'!$A$2:$C$116,3,FALSE)</f>
        <v>0</v>
      </c>
      <c r="J1573" s="22">
        <f t="shared" si="114"/>
        <v>0</v>
      </c>
      <c r="K1573" s="22">
        <f t="shared" si="115"/>
        <v>0</v>
      </c>
      <c r="L1573" s="70"/>
    </row>
    <row r="1574" spans="1:12" x14ac:dyDescent="0.3">
      <c r="A1574" s="25">
        <v>231175</v>
      </c>
      <c r="B1574" s="153" t="str">
        <f>VLOOKUP(A1574,'CUSTOS UNITÁRIOS'!$A$2:$C$116,2,FALSE)</f>
        <v>CONETOR PARA ATERRAMENTO DE FERRAGENS DE IP</v>
      </c>
      <c r="C1574" s="153"/>
      <c r="D1574" s="153"/>
      <c r="E1574" s="153"/>
      <c r="F1574" s="153"/>
      <c r="G1574" s="20">
        <v>2</v>
      </c>
      <c r="H1574" s="21" t="s">
        <v>128</v>
      </c>
      <c r="I1574" s="3">
        <f>VLOOKUP(A1574,'CUSTOS UNITÁRIOS'!$A$2:$C$116,3,FALSE)</f>
        <v>0</v>
      </c>
      <c r="J1574" s="22">
        <f t="shared" si="114"/>
        <v>0</v>
      </c>
      <c r="K1574" s="22">
        <f t="shared" si="115"/>
        <v>0</v>
      </c>
      <c r="L1574" s="70"/>
    </row>
    <row r="1575" spans="1:12" x14ac:dyDescent="0.3">
      <c r="A1575" s="25">
        <v>6</v>
      </c>
      <c r="B1575" s="153" t="str">
        <f>VLOOKUP(A1575,'CUSTOS UNITÁRIOS'!$A$2:$C$116,2,FALSE)</f>
        <v>LUMINARIA LED - VIÁRIA 240W (233W)</v>
      </c>
      <c r="C1575" s="153"/>
      <c r="D1575" s="153"/>
      <c r="E1575" s="153"/>
      <c r="F1575" s="153"/>
      <c r="G1575" s="20">
        <v>1</v>
      </c>
      <c r="H1575" s="21" t="s">
        <v>128</v>
      </c>
      <c r="I1575" s="3">
        <f>VLOOKUP(A1575,'CUSTOS UNITÁRIOS'!$A$2:$C$116,3,FALSE)</f>
        <v>0</v>
      </c>
      <c r="J1575" s="22">
        <f t="shared" si="114"/>
        <v>0</v>
      </c>
      <c r="K1575" s="22">
        <f t="shared" si="115"/>
        <v>0</v>
      </c>
      <c r="L1575" s="70"/>
    </row>
    <row r="1576" spans="1:12" x14ac:dyDescent="0.3">
      <c r="A1576" s="25">
        <v>327361</v>
      </c>
      <c r="B1576" s="153" t="str">
        <f>VLOOKUP(A1576,'CUSTOS UNITÁRIOS'!$A$2:$C$116,2,FALSE)</f>
        <v>RELÉ FOTOELÉTRICO ELETRÔNICO 105-305V</v>
      </c>
      <c r="C1576" s="153"/>
      <c r="D1576" s="153"/>
      <c r="E1576" s="153"/>
      <c r="F1576" s="153"/>
      <c r="G1576" s="20">
        <v>1</v>
      </c>
      <c r="H1576" s="21" t="s">
        <v>128</v>
      </c>
      <c r="I1576" s="3">
        <f>VLOOKUP(A1576,'CUSTOS UNITÁRIOS'!$A$2:$C$116,3,FALSE)</f>
        <v>0</v>
      </c>
      <c r="J1576" s="22">
        <f t="shared" si="114"/>
        <v>0</v>
      </c>
      <c r="K1576" s="22">
        <f t="shared" si="115"/>
        <v>0</v>
      </c>
      <c r="L1576" s="70"/>
    </row>
    <row r="1577" spans="1:12" x14ac:dyDescent="0.3">
      <c r="A1577" s="27"/>
      <c r="B1577" s="49"/>
      <c r="C1577" s="49"/>
      <c r="D1577" s="49"/>
      <c r="E1577" s="49"/>
      <c r="F1577" s="49"/>
      <c r="G1577" s="35"/>
      <c r="H1577" s="36"/>
      <c r="I1577" s="37"/>
      <c r="J1577" s="38"/>
      <c r="K1577" s="33">
        <f>SUM(K1571:K1576)</f>
        <v>0</v>
      </c>
      <c r="L1577" s="70"/>
    </row>
    <row r="1578" spans="1:12" x14ac:dyDescent="0.3">
      <c r="A1578" s="27"/>
      <c r="B1578" s="49"/>
      <c r="C1578" s="49"/>
      <c r="D1578" s="49"/>
      <c r="E1578" s="49"/>
      <c r="F1578" s="49"/>
      <c r="G1578" s="35"/>
      <c r="H1578" s="36"/>
      <c r="I1578" s="37"/>
      <c r="J1578" s="38"/>
      <c r="K1578" s="38"/>
      <c r="L1578" s="70"/>
    </row>
    <row r="1579" spans="1:12" x14ac:dyDescent="0.3">
      <c r="A1579" s="154" t="s">
        <v>150</v>
      </c>
      <c r="B1579" s="154"/>
      <c r="C1579" s="154"/>
      <c r="D1579" s="154"/>
      <c r="E1579" s="154"/>
      <c r="F1579" s="154"/>
      <c r="L1579" s="70"/>
    </row>
    <row r="1580" spans="1:12" x14ac:dyDescent="0.3">
      <c r="A1580" s="26" t="s">
        <v>109</v>
      </c>
      <c r="B1580" s="148" t="str">
        <f>VLOOKUP(A1580,'CUSTOS UNITÁRIOS'!$A$2:$C$116,2,FALSE)</f>
        <v xml:space="preserve">UNIDADE DE SERVIÇO DE CONSTRUÇÃO DE REDES </v>
      </c>
      <c r="C1580" s="148"/>
      <c r="D1580" s="148"/>
      <c r="E1580" s="148"/>
      <c r="F1580" s="148"/>
      <c r="G1580" s="23">
        <v>0.1</v>
      </c>
      <c r="H1580" s="24" t="s">
        <v>128</v>
      </c>
      <c r="I1580" s="24">
        <f>VLOOKUP(A1580,'CUSTOS UNITÁRIOS'!$A$2:$C$116,3,FALSE)</f>
        <v>0</v>
      </c>
      <c r="J1580" s="40">
        <f t="shared" ref="J1580:J1581" si="116">I1580*G1580</f>
        <v>0</v>
      </c>
      <c r="K1580" s="40">
        <f>J1580*1</f>
        <v>0</v>
      </c>
      <c r="L1580" s="70"/>
    </row>
    <row r="1581" spans="1:12" x14ac:dyDescent="0.3">
      <c r="A1581" s="26" t="s">
        <v>111</v>
      </c>
      <c r="B1581" s="148" t="str">
        <f>VLOOKUP(A1581,'CUSTOS UNITÁRIOS'!$A$2:$C$116,2,FALSE)</f>
        <v xml:space="preserve">UNIDADE DE SERVIÇO DE PROJETO </v>
      </c>
      <c r="C1581" s="148"/>
      <c r="D1581" s="148"/>
      <c r="E1581" s="148"/>
      <c r="F1581" s="148"/>
      <c r="G1581" s="23">
        <v>0.5</v>
      </c>
      <c r="H1581" s="24" t="s">
        <v>128</v>
      </c>
      <c r="I1581" s="24">
        <f>VLOOKUP(A1581,'CUSTOS UNITÁRIOS'!$A$2:$C$116,3,FALSE)</f>
        <v>0</v>
      </c>
      <c r="J1581" s="40">
        <f t="shared" si="116"/>
        <v>0</v>
      </c>
      <c r="K1581" s="40">
        <f>J1581*1</f>
        <v>0</v>
      </c>
      <c r="L1581" s="70"/>
    </row>
    <row r="1582" spans="1:12" x14ac:dyDescent="0.3">
      <c r="K1582" s="22">
        <f>K1580+K1581</f>
        <v>0</v>
      </c>
      <c r="L1582" s="70"/>
    </row>
    <row r="1583" spans="1:12" x14ac:dyDescent="0.3">
      <c r="L1583" s="70"/>
    </row>
    <row r="1584" spans="1:12" x14ac:dyDescent="0.3">
      <c r="L1584" s="70"/>
    </row>
    <row r="1585" spans="1:12" x14ac:dyDescent="0.3">
      <c r="L1585" s="70"/>
    </row>
    <row r="1586" spans="1:12" x14ac:dyDescent="0.3">
      <c r="L1586" s="70"/>
    </row>
    <row r="1587" spans="1:12" x14ac:dyDescent="0.3">
      <c r="L1587" s="70"/>
    </row>
    <row r="1588" spans="1:12" x14ac:dyDescent="0.3">
      <c r="L1588" s="70"/>
    </row>
    <row r="1589" spans="1:12" x14ac:dyDescent="0.3">
      <c r="L1589" s="70"/>
    </row>
    <row r="1590" spans="1:12" x14ac:dyDescent="0.3">
      <c r="L1590" s="70"/>
    </row>
    <row r="1591" spans="1:12" x14ac:dyDescent="0.3">
      <c r="L1591" s="70"/>
    </row>
    <row r="1592" spans="1:12" x14ac:dyDescent="0.3">
      <c r="L1592" s="70"/>
    </row>
    <row r="1593" spans="1:12" x14ac:dyDescent="0.3">
      <c r="L1593" s="70"/>
    </row>
    <row r="1594" spans="1:12" x14ac:dyDescent="0.3">
      <c r="L1594" s="70"/>
    </row>
    <row r="1595" spans="1:12" x14ac:dyDescent="0.3">
      <c r="L1595" s="70"/>
    </row>
    <row r="1596" spans="1:12" x14ac:dyDescent="0.3">
      <c r="L1596" s="70"/>
    </row>
    <row r="1597" spans="1:12" x14ac:dyDescent="0.3">
      <c r="L1597" s="70"/>
    </row>
    <row r="1598" spans="1:12" ht="15" thickBot="1" x14ac:dyDescent="0.35">
      <c r="L1598" s="70"/>
    </row>
    <row r="1599" spans="1:12" ht="15" customHeight="1" x14ac:dyDescent="0.3">
      <c r="A1599" s="121" t="s">
        <v>344</v>
      </c>
      <c r="B1599" s="105"/>
      <c r="C1599" s="105"/>
      <c r="D1599" s="105"/>
      <c r="E1599" s="105"/>
      <c r="F1599" s="105"/>
      <c r="G1599" s="106"/>
      <c r="H1599" s="8"/>
      <c r="I1599" s="8"/>
      <c r="L1599" s="70"/>
    </row>
    <row r="1600" spans="1:12" x14ac:dyDescent="0.3">
      <c r="A1600" s="107"/>
      <c r="B1600" s="108"/>
      <c r="C1600" s="108"/>
      <c r="D1600" s="108"/>
      <c r="E1600" s="108"/>
      <c r="F1600" s="108"/>
      <c r="G1600" s="109"/>
      <c r="H1600" s="8"/>
      <c r="I1600" s="8"/>
      <c r="L1600" s="70"/>
    </row>
    <row r="1601" spans="1:12" ht="15" thickBot="1" x14ac:dyDescent="0.35">
      <c r="A1601" s="110"/>
      <c r="B1601" s="111"/>
      <c r="C1601" s="111"/>
      <c r="D1601" s="111"/>
      <c r="E1601" s="111"/>
      <c r="F1601" s="111"/>
      <c r="G1601" s="112"/>
      <c r="H1601" s="9"/>
      <c r="I1601" s="9"/>
      <c r="J1601" s="6"/>
      <c r="K1601" s="6"/>
      <c r="L1601" s="70"/>
    </row>
    <row r="1602" spans="1:12" ht="15" thickBot="1" x14ac:dyDescent="0.35">
      <c r="A1602" s="5"/>
      <c r="B1602" s="5"/>
      <c r="C1602" s="5"/>
      <c r="D1602" s="5"/>
      <c r="E1602" s="5"/>
      <c r="F1602" s="5"/>
      <c r="G1602" s="16"/>
      <c r="H1602" s="10"/>
      <c r="I1602" s="10"/>
      <c r="L1602" s="70"/>
    </row>
    <row r="1603" spans="1:12" ht="15" thickBot="1" x14ac:dyDescent="0.35">
      <c r="A1603" s="113"/>
      <c r="B1603" s="114"/>
      <c r="C1603" s="114"/>
      <c r="D1603" s="114"/>
      <c r="E1603" s="53"/>
      <c r="F1603" s="114"/>
      <c r="G1603" s="114"/>
      <c r="H1603" s="32"/>
      <c r="I1603" s="115"/>
      <c r="J1603" s="115"/>
      <c r="K1603" s="116"/>
      <c r="L1603" s="70"/>
    </row>
    <row r="1604" spans="1:12" ht="16.2" thickBot="1" x14ac:dyDescent="0.35">
      <c r="A1604" s="27"/>
      <c r="B1604" s="28"/>
      <c r="C1604" s="28"/>
      <c r="D1604" s="28"/>
      <c r="E1604" s="29"/>
      <c r="F1604" s="5"/>
      <c r="G1604" s="30"/>
      <c r="H1604" s="10"/>
      <c r="I1604" s="10"/>
      <c r="J1604" s="5"/>
      <c r="K1604" s="5"/>
      <c r="L1604" s="70"/>
    </row>
    <row r="1605" spans="1:12" ht="15" thickBot="1" x14ac:dyDescent="0.35">
      <c r="A1605" s="149"/>
      <c r="B1605" s="150"/>
      <c r="C1605" s="150"/>
      <c r="D1605" s="150"/>
      <c r="E1605" s="150"/>
      <c r="F1605" s="150"/>
      <c r="G1605" s="150"/>
      <c r="H1605" s="150"/>
      <c r="I1605" s="150"/>
      <c r="J1605" s="150"/>
      <c r="K1605" s="151"/>
      <c r="L1605" s="70"/>
    </row>
    <row r="1606" spans="1:12" ht="15" thickBot="1" x14ac:dyDescent="0.35">
      <c r="A1606" s="149"/>
      <c r="B1606" s="150"/>
      <c r="C1606" s="150"/>
      <c r="D1606" s="150"/>
      <c r="E1606" s="150"/>
      <c r="F1606" s="150"/>
      <c r="G1606" s="150"/>
      <c r="H1606" s="150"/>
      <c r="I1606" s="150"/>
      <c r="J1606" s="150"/>
      <c r="K1606" s="151"/>
      <c r="L1606" s="70"/>
    </row>
    <row r="1607" spans="1:12" x14ac:dyDescent="0.3">
      <c r="A1607" s="155" t="s">
        <v>126</v>
      </c>
      <c r="B1607" s="157" t="s">
        <v>340</v>
      </c>
      <c r="C1607" s="158" t="s">
        <v>217</v>
      </c>
      <c r="D1607" s="159"/>
      <c r="E1607" s="159"/>
      <c r="F1607" s="159"/>
      <c r="G1607" s="159"/>
      <c r="H1607" s="159"/>
      <c r="I1607" s="160"/>
      <c r="J1607" s="164" t="s">
        <v>139</v>
      </c>
      <c r="K1607" s="165"/>
      <c r="L1607" s="69" t="s">
        <v>149</v>
      </c>
    </row>
    <row r="1608" spans="1:12" x14ac:dyDescent="0.3">
      <c r="A1608" s="156"/>
      <c r="B1608" s="134"/>
      <c r="C1608" s="161"/>
      <c r="D1608" s="162"/>
      <c r="E1608" s="162"/>
      <c r="F1608" s="162"/>
      <c r="G1608" s="162"/>
      <c r="H1608" s="162"/>
      <c r="I1608" s="163"/>
      <c r="J1608" s="166">
        <f>K1621+K1626</f>
        <v>0</v>
      </c>
      <c r="K1608" s="167"/>
      <c r="L1608" s="69"/>
    </row>
    <row r="1609" spans="1:12" ht="27.6" x14ac:dyDescent="0.3">
      <c r="A1609" s="12" t="s">
        <v>119</v>
      </c>
      <c r="B1609" s="152" t="s">
        <v>120</v>
      </c>
      <c r="C1609" s="152"/>
      <c r="D1609" s="152"/>
      <c r="E1609" s="152"/>
      <c r="F1609" s="152"/>
      <c r="G1609" s="17" t="s">
        <v>125</v>
      </c>
      <c r="H1609" s="51" t="s">
        <v>124</v>
      </c>
      <c r="I1609" s="14" t="s">
        <v>123</v>
      </c>
      <c r="J1609" s="14" t="s">
        <v>121</v>
      </c>
      <c r="K1609" s="15" t="s">
        <v>122</v>
      </c>
      <c r="L1609" s="70"/>
    </row>
    <row r="1610" spans="1:12" x14ac:dyDescent="0.3">
      <c r="A1610" s="52">
        <v>306555</v>
      </c>
      <c r="B1610" s="153" t="str">
        <f>VLOOKUP(A1610,'CUSTOS UNITÁRIOS'!$A$2:$C$116,2,FALSE)</f>
        <v>ANEL CAIXA ZA CONCRETO PREMOLDADO</v>
      </c>
      <c r="C1610" s="153"/>
      <c r="D1610" s="153"/>
      <c r="E1610" s="153"/>
      <c r="F1610" s="153"/>
      <c r="G1610" s="20">
        <v>1</v>
      </c>
      <c r="H1610" s="21" t="s">
        <v>128</v>
      </c>
      <c r="I1610" s="3">
        <f>VLOOKUP(A1610,'CUSTOS UNITÁRIOS'!$A$2:$C$116,3,FALSE)</f>
        <v>0</v>
      </c>
      <c r="J1610" s="22">
        <f>I1610*G1610</f>
        <v>0</v>
      </c>
      <c r="K1610" s="22">
        <f>J1610*$L$1608</f>
        <v>0</v>
      </c>
      <c r="L1610" s="70"/>
    </row>
    <row r="1611" spans="1:12" x14ac:dyDescent="0.3">
      <c r="A1611" s="52">
        <v>299560</v>
      </c>
      <c r="B1611" s="153" t="str">
        <f>VLOOKUP(A1611,'CUSTOS UNITÁRIOS'!$A$2:$C$116,2,FALSE)</f>
        <v>ARO COM TAMPA ARTICULADA CAIXA ZA</v>
      </c>
      <c r="C1611" s="153"/>
      <c r="D1611" s="153"/>
      <c r="E1611" s="153"/>
      <c r="F1611" s="153"/>
      <c r="G1611" s="20">
        <v>1</v>
      </c>
      <c r="H1611" s="21" t="s">
        <v>128</v>
      </c>
      <c r="I1611" s="3">
        <f>VLOOKUP(A1611,'CUSTOS UNITÁRIOS'!$A$2:$C$116,3,FALSE)</f>
        <v>0</v>
      </c>
      <c r="J1611" s="22">
        <f t="shared" ref="J1611:J1620" si="117">I1611*G1611</f>
        <v>0</v>
      </c>
      <c r="K1611" s="22">
        <f t="shared" ref="K1611:K1620" si="118">J1611*$L$1608</f>
        <v>0</v>
      </c>
      <c r="L1611" s="70"/>
    </row>
    <row r="1612" spans="1:12" x14ac:dyDescent="0.3">
      <c r="A1612" s="52">
        <v>225623</v>
      </c>
      <c r="B1612" s="153" t="str">
        <f>VLOOKUP(A1612,'CUSTOS UNITÁRIOS'!$A$2:$C$116,2,FALSE)</f>
        <v>CABO AL 1X 16MM² 1KV</v>
      </c>
      <c r="C1612" s="153"/>
      <c r="D1612" s="153"/>
      <c r="E1612" s="153"/>
      <c r="F1612" s="153"/>
      <c r="G1612" s="20">
        <v>88</v>
      </c>
      <c r="H1612" s="21" t="s">
        <v>130</v>
      </c>
      <c r="I1612" s="3">
        <f>VLOOKUP(A1612,'CUSTOS UNITÁRIOS'!$A$2:$C$116,3,FALSE)</f>
        <v>0</v>
      </c>
      <c r="J1612" s="22">
        <f t="shared" si="117"/>
        <v>0</v>
      </c>
      <c r="K1612" s="22">
        <f t="shared" si="118"/>
        <v>0</v>
      </c>
      <c r="L1612" s="70"/>
    </row>
    <row r="1613" spans="1:12" x14ac:dyDescent="0.3">
      <c r="A1613" s="52">
        <v>225615</v>
      </c>
      <c r="B1613" s="153" t="str">
        <f>VLOOKUP(A1613,'CUSTOS UNITÁRIOS'!$A$2:$C$116,2,FALSE)</f>
        <v>CABO CU 1X 1,5MM² 1KV XLPE</v>
      </c>
      <c r="C1613" s="153"/>
      <c r="D1613" s="153"/>
      <c r="E1613" s="153"/>
      <c r="F1613" s="153"/>
      <c r="G1613" s="20">
        <v>23</v>
      </c>
      <c r="H1613" s="21" t="s">
        <v>130</v>
      </c>
      <c r="I1613" s="3">
        <f>VLOOKUP(A1613,'CUSTOS UNITÁRIOS'!$A$2:$C$116,3,FALSE)</f>
        <v>0</v>
      </c>
      <c r="J1613" s="22">
        <f t="shared" si="117"/>
        <v>0</v>
      </c>
      <c r="K1613" s="22">
        <f t="shared" si="118"/>
        <v>0</v>
      </c>
      <c r="L1613" s="70"/>
    </row>
    <row r="1614" spans="1:12" x14ac:dyDescent="0.3">
      <c r="A1614" s="52">
        <v>379679</v>
      </c>
      <c r="B1614" s="153" t="str">
        <f>VLOOKUP(A1614,'CUSTOS UNITÁRIOS'!$A$2:$C$116,2,FALSE)</f>
        <v>CONETOR DE PERFURAÇÃO 35-120MM²/1,5MM²</v>
      </c>
      <c r="C1614" s="153"/>
      <c r="D1614" s="153"/>
      <c r="E1614" s="153"/>
      <c r="F1614" s="153"/>
      <c r="G1614" s="20">
        <v>2</v>
      </c>
      <c r="H1614" s="21" t="s">
        <v>128</v>
      </c>
      <c r="I1614" s="3">
        <f>VLOOKUP(A1614,'CUSTOS UNITÁRIOS'!$A$2:$C$116,3,FALSE)</f>
        <v>0</v>
      </c>
      <c r="J1614" s="22">
        <f t="shared" si="117"/>
        <v>0</v>
      </c>
      <c r="K1614" s="22">
        <f t="shared" si="118"/>
        <v>0</v>
      </c>
      <c r="L1614" s="70"/>
    </row>
    <row r="1615" spans="1:12" x14ac:dyDescent="0.3">
      <c r="A1615" s="52">
        <v>354899</v>
      </c>
      <c r="B1615" s="153" t="str">
        <f>VLOOKUP(A1615,'CUSTOS UNITÁRIOS'!$A$2:$C$116,2,FALSE)</f>
        <v>LÂMPADA VAPOR DE SÓDIO 150W AP E-40 TUBULAR</v>
      </c>
      <c r="C1615" s="153"/>
      <c r="D1615" s="153"/>
      <c r="E1615" s="153"/>
      <c r="F1615" s="153"/>
      <c r="G1615" s="20">
        <v>1</v>
      </c>
      <c r="H1615" s="21" t="s">
        <v>128</v>
      </c>
      <c r="I1615" s="3">
        <f>VLOOKUP(A1615,'CUSTOS UNITÁRIOS'!$A$2:$C$116,3,FALSE)</f>
        <v>0</v>
      </c>
      <c r="J1615" s="22">
        <f t="shared" si="117"/>
        <v>0</v>
      </c>
      <c r="K1615" s="22">
        <f t="shared" si="118"/>
        <v>0</v>
      </c>
      <c r="L1615" s="70"/>
    </row>
    <row r="1616" spans="1:12" x14ac:dyDescent="0.3">
      <c r="A1616" s="52">
        <v>354900</v>
      </c>
      <c r="B1616" s="153" t="str">
        <f>VLOOKUP(A1616,'CUSTOS UNITÁRIOS'!$A$2:$C$116,2,FALSE)</f>
        <v>LUMINÁRIA COM EQUIPAMENTO VS 150W POLICARBONATO</v>
      </c>
      <c r="C1616" s="153"/>
      <c r="D1616" s="153"/>
      <c r="E1616" s="153"/>
      <c r="F1616" s="153"/>
      <c r="G1616" s="20">
        <v>1</v>
      </c>
      <c r="H1616" s="21" t="s">
        <v>128</v>
      </c>
      <c r="I1616" s="3">
        <f>VLOOKUP(A1616,'CUSTOS UNITÁRIOS'!$A$2:$C$116,3,FALSE)</f>
        <v>0</v>
      </c>
      <c r="J1616" s="22">
        <f t="shared" si="117"/>
        <v>0</v>
      </c>
      <c r="K1616" s="22">
        <f t="shared" si="118"/>
        <v>0</v>
      </c>
      <c r="L1616" s="70"/>
    </row>
    <row r="1617" spans="1:12" x14ac:dyDescent="0.3">
      <c r="A1617" s="52">
        <v>214668</v>
      </c>
      <c r="B1617" s="153" t="str">
        <f>VLOOKUP(A1617,'CUSTOS UNITÁRIOS'!$A$2:$C$116,2,FALSE)</f>
        <v>POSTE CONCRETO RC IP 11,5M 150DAN</v>
      </c>
      <c r="C1617" s="153"/>
      <c r="D1617" s="153"/>
      <c r="E1617" s="153"/>
      <c r="F1617" s="153"/>
      <c r="G1617" s="20">
        <v>1</v>
      </c>
      <c r="H1617" s="21" t="s">
        <v>128</v>
      </c>
      <c r="I1617" s="3">
        <f>VLOOKUP(A1617,'CUSTOS UNITÁRIOS'!$A$2:$C$116,3,FALSE)</f>
        <v>0</v>
      </c>
      <c r="J1617" s="22">
        <f t="shared" si="117"/>
        <v>0</v>
      </c>
      <c r="K1617" s="22">
        <f t="shared" si="118"/>
        <v>0</v>
      </c>
      <c r="L1617" s="70"/>
    </row>
    <row r="1618" spans="1:12" x14ac:dyDescent="0.3">
      <c r="A1618" s="52">
        <v>354902</v>
      </c>
      <c r="B1618" s="153" t="str">
        <f>VLOOKUP(A1618,'CUSTOS UNITÁRIOS'!$A$2:$C$116,2,FALSE)</f>
        <v>SUPORTE IP 1 LUMINÁRIA POSTE RC OU AÇO 10/12/14M</v>
      </c>
      <c r="C1618" s="153"/>
      <c r="D1618" s="153"/>
      <c r="E1618" s="153"/>
      <c r="F1618" s="153"/>
      <c r="G1618" s="20">
        <v>1</v>
      </c>
      <c r="H1618" s="21" t="s">
        <v>128</v>
      </c>
      <c r="I1618" s="3">
        <f>VLOOKUP(A1618,'CUSTOS UNITÁRIOS'!$A$2:$C$116,3,FALSE)</f>
        <v>0</v>
      </c>
      <c r="J1618" s="22">
        <f t="shared" si="117"/>
        <v>0</v>
      </c>
      <c r="K1618" s="22">
        <f t="shared" si="118"/>
        <v>0</v>
      </c>
      <c r="L1618" s="70"/>
    </row>
    <row r="1619" spans="1:12" x14ac:dyDescent="0.3">
      <c r="A1619" s="52">
        <v>327361</v>
      </c>
      <c r="B1619" s="153" t="str">
        <f>VLOOKUP(A1619,'CUSTOS UNITÁRIOS'!$A$2:$C$116,2,FALSE)</f>
        <v>RELÉ FOTOELÉTRICO ELETRÔNICO 105-305V</v>
      </c>
      <c r="C1619" s="153"/>
      <c r="D1619" s="153"/>
      <c r="E1619" s="153"/>
      <c r="F1619" s="153"/>
      <c r="G1619" s="20">
        <v>1</v>
      </c>
      <c r="H1619" s="21" t="s">
        <v>128</v>
      </c>
      <c r="I1619" s="3">
        <f>VLOOKUP(A1619,'CUSTOS UNITÁRIOS'!$A$2:$C$116,3,FALSE)</f>
        <v>0</v>
      </c>
      <c r="J1619" s="22">
        <f t="shared" si="117"/>
        <v>0</v>
      </c>
      <c r="K1619" s="22">
        <f t="shared" si="118"/>
        <v>0</v>
      </c>
      <c r="L1619" s="70"/>
    </row>
    <row r="1620" spans="1:12" x14ac:dyDescent="0.3">
      <c r="A1620" s="52">
        <v>377568</v>
      </c>
      <c r="B1620" s="176" t="str">
        <f>VLOOKUP(A1620,'CUSTOS UNITÁRIOS'!$A$2:$C$116,2,FALSE)</f>
        <v>DUTO PEAD CORRUGADO DEN 63MM</v>
      </c>
      <c r="C1620" s="177"/>
      <c r="D1620" s="177"/>
      <c r="E1620" s="177"/>
      <c r="F1620" s="178"/>
      <c r="G1620" s="20">
        <v>44</v>
      </c>
      <c r="H1620" s="21" t="s">
        <v>132</v>
      </c>
      <c r="I1620" s="3">
        <f>VLOOKUP(A1620,'CUSTOS UNITÁRIOS'!$A$2:$C$116,3,FALSE)</f>
        <v>0</v>
      </c>
      <c r="J1620" s="22">
        <f t="shared" si="117"/>
        <v>0</v>
      </c>
      <c r="K1620" s="22">
        <f t="shared" si="118"/>
        <v>0</v>
      </c>
      <c r="L1620" s="70"/>
    </row>
    <row r="1621" spans="1:12" x14ac:dyDescent="0.3">
      <c r="A1621" s="27"/>
      <c r="B1621" s="49"/>
      <c r="C1621" s="49"/>
      <c r="D1621" s="49"/>
      <c r="E1621" s="49"/>
      <c r="F1621" s="49"/>
      <c r="G1621" s="35"/>
      <c r="H1621" s="36"/>
      <c r="I1621" s="37"/>
      <c r="J1621" s="38"/>
      <c r="K1621" s="33">
        <f>SUM(K1610:K1620)</f>
        <v>0</v>
      </c>
      <c r="L1621" s="70"/>
    </row>
    <row r="1622" spans="1:12" x14ac:dyDescent="0.3">
      <c r="A1622" s="27"/>
      <c r="B1622" s="49"/>
      <c r="C1622" s="49"/>
      <c r="D1622" s="49"/>
      <c r="E1622" s="49"/>
      <c r="F1622" s="49"/>
      <c r="G1622" s="35"/>
      <c r="H1622" s="36"/>
      <c r="I1622" s="37"/>
      <c r="J1622" s="38"/>
      <c r="K1622" s="38"/>
      <c r="L1622" s="70"/>
    </row>
    <row r="1623" spans="1:12" x14ac:dyDescent="0.3">
      <c r="A1623" s="154" t="s">
        <v>150</v>
      </c>
      <c r="B1623" s="154"/>
      <c r="C1623" s="154"/>
      <c r="D1623" s="154"/>
      <c r="E1623" s="154"/>
      <c r="F1623" s="154"/>
      <c r="L1623" s="70"/>
    </row>
    <row r="1624" spans="1:12" x14ac:dyDescent="0.3">
      <c r="A1624" s="50" t="s">
        <v>109</v>
      </c>
      <c r="B1624" s="148" t="str">
        <f>VLOOKUP(A1624,'CUSTOS UNITÁRIOS'!$A$2:$C$116,2,FALSE)</f>
        <v xml:space="preserve">UNIDADE DE SERVIÇO DE CONSTRUÇÃO DE REDES </v>
      </c>
      <c r="C1624" s="148"/>
      <c r="D1624" s="148"/>
      <c r="E1624" s="148"/>
      <c r="F1624" s="148"/>
      <c r="G1624" s="23">
        <v>3</v>
      </c>
      <c r="H1624" s="24" t="s">
        <v>128</v>
      </c>
      <c r="I1624" s="24">
        <f>VLOOKUP(A1624,'CUSTOS UNITÁRIOS'!$A$2:$C$116,3,FALSE)</f>
        <v>0</v>
      </c>
      <c r="J1624" s="40">
        <f t="shared" ref="J1624:J1625" si="119">I1624*G1624</f>
        <v>0</v>
      </c>
      <c r="K1624" s="40">
        <f>J1624*1</f>
        <v>0</v>
      </c>
      <c r="L1624" s="70"/>
    </row>
    <row r="1625" spans="1:12" x14ac:dyDescent="0.3">
      <c r="A1625" s="50" t="s">
        <v>111</v>
      </c>
      <c r="B1625" s="148" t="str">
        <f>VLOOKUP(A1625,'CUSTOS UNITÁRIOS'!$A$2:$C$116,2,FALSE)</f>
        <v xml:space="preserve">UNIDADE DE SERVIÇO DE PROJETO </v>
      </c>
      <c r="C1625" s="148"/>
      <c r="D1625" s="148"/>
      <c r="E1625" s="148"/>
      <c r="F1625" s="148"/>
      <c r="G1625" s="23">
        <v>3.1</v>
      </c>
      <c r="H1625" s="24" t="s">
        <v>128</v>
      </c>
      <c r="I1625" s="24">
        <f>VLOOKUP(A1625,'CUSTOS UNITÁRIOS'!$A$2:$C$116,3,FALSE)</f>
        <v>0</v>
      </c>
      <c r="J1625" s="40">
        <f t="shared" si="119"/>
        <v>0</v>
      </c>
      <c r="K1625" s="40">
        <f>J1625*1</f>
        <v>0</v>
      </c>
      <c r="L1625" s="70"/>
    </row>
    <row r="1626" spans="1:12" x14ac:dyDescent="0.3">
      <c r="K1626" s="22">
        <f>K1624+K1625</f>
        <v>0</v>
      </c>
      <c r="L1626" s="70"/>
    </row>
    <row r="1627" spans="1:12" x14ac:dyDescent="0.3">
      <c r="L1627" s="70"/>
    </row>
    <row r="1628" spans="1:12" x14ac:dyDescent="0.3">
      <c r="L1628" s="70"/>
    </row>
    <row r="1629" spans="1:12" x14ac:dyDescent="0.3">
      <c r="L1629" s="70"/>
    </row>
    <row r="1630" spans="1:12" x14ac:dyDescent="0.3">
      <c r="L1630" s="70"/>
    </row>
    <row r="1631" spans="1:12" x14ac:dyDescent="0.3">
      <c r="L1631" s="70"/>
    </row>
    <row r="1632" spans="1:12" x14ac:dyDescent="0.3">
      <c r="L1632" s="70"/>
    </row>
    <row r="1633" spans="1:12" x14ac:dyDescent="0.3">
      <c r="L1633" s="70"/>
    </row>
    <row r="1634" spans="1:12" x14ac:dyDescent="0.3">
      <c r="L1634" s="70"/>
    </row>
    <row r="1635" spans="1:12" x14ac:dyDescent="0.3">
      <c r="L1635" s="70"/>
    </row>
    <row r="1636" spans="1:12" x14ac:dyDescent="0.3">
      <c r="L1636" s="70"/>
    </row>
    <row r="1637" spans="1:12" ht="15" thickBot="1" x14ac:dyDescent="0.35">
      <c r="L1637" s="70"/>
    </row>
    <row r="1638" spans="1:12" ht="15" customHeight="1" x14ac:dyDescent="0.3">
      <c r="A1638" s="121" t="s">
        <v>344</v>
      </c>
      <c r="B1638" s="105"/>
      <c r="C1638" s="105"/>
      <c r="D1638" s="105"/>
      <c r="E1638" s="105"/>
      <c r="F1638" s="105"/>
      <c r="G1638" s="106"/>
      <c r="H1638" s="8"/>
      <c r="I1638" s="8"/>
      <c r="L1638" s="70"/>
    </row>
    <row r="1639" spans="1:12" x14ac:dyDescent="0.3">
      <c r="A1639" s="107"/>
      <c r="B1639" s="108"/>
      <c r="C1639" s="108"/>
      <c r="D1639" s="108"/>
      <c r="E1639" s="108"/>
      <c r="F1639" s="108"/>
      <c r="G1639" s="109"/>
      <c r="H1639" s="8"/>
      <c r="I1639" s="8"/>
      <c r="L1639" s="70"/>
    </row>
    <row r="1640" spans="1:12" ht="15" thickBot="1" x14ac:dyDescent="0.35">
      <c r="A1640" s="110"/>
      <c r="B1640" s="111"/>
      <c r="C1640" s="111"/>
      <c r="D1640" s="111"/>
      <c r="E1640" s="111"/>
      <c r="F1640" s="111"/>
      <c r="G1640" s="112"/>
      <c r="H1640" s="9"/>
      <c r="I1640" s="9"/>
      <c r="J1640" s="6"/>
      <c r="K1640" s="6"/>
      <c r="L1640" s="70"/>
    </row>
    <row r="1641" spans="1:12" ht="15" thickBot="1" x14ac:dyDescent="0.35">
      <c r="A1641" s="5"/>
      <c r="B1641" s="5"/>
      <c r="C1641" s="5"/>
      <c r="D1641" s="5"/>
      <c r="E1641" s="5"/>
      <c r="F1641" s="5"/>
      <c r="G1641" s="16"/>
      <c r="H1641" s="10"/>
      <c r="I1641" s="10"/>
      <c r="L1641" s="70"/>
    </row>
    <row r="1642" spans="1:12" ht="15" thickBot="1" x14ac:dyDescent="0.35">
      <c r="A1642" s="113"/>
      <c r="B1642" s="114"/>
      <c r="C1642" s="114"/>
      <c r="D1642" s="114"/>
      <c r="E1642" s="53"/>
      <c r="F1642" s="114"/>
      <c r="G1642" s="114"/>
      <c r="H1642" s="32"/>
      <c r="I1642" s="115"/>
      <c r="J1642" s="115"/>
      <c r="K1642" s="116"/>
      <c r="L1642" s="70"/>
    </row>
    <row r="1643" spans="1:12" ht="16.2" thickBot="1" x14ac:dyDescent="0.35">
      <c r="A1643" s="27"/>
      <c r="B1643" s="28"/>
      <c r="C1643" s="28"/>
      <c r="D1643" s="28"/>
      <c r="E1643" s="29"/>
      <c r="F1643" s="5"/>
      <c r="G1643" s="30"/>
      <c r="H1643" s="10"/>
      <c r="I1643" s="10"/>
      <c r="J1643" s="5"/>
      <c r="K1643" s="5"/>
      <c r="L1643" s="70"/>
    </row>
    <row r="1644" spans="1:12" ht="15" thickBot="1" x14ac:dyDescent="0.35">
      <c r="A1644" s="149"/>
      <c r="B1644" s="150"/>
      <c r="C1644" s="150"/>
      <c r="D1644" s="150"/>
      <c r="E1644" s="150"/>
      <c r="F1644" s="150"/>
      <c r="G1644" s="150"/>
      <c r="H1644" s="150"/>
      <c r="I1644" s="150"/>
      <c r="J1644" s="150"/>
      <c r="K1644" s="151"/>
      <c r="L1644" s="70"/>
    </row>
    <row r="1645" spans="1:12" ht="15" thickBot="1" x14ac:dyDescent="0.35">
      <c r="A1645" s="149"/>
      <c r="B1645" s="150"/>
      <c r="C1645" s="150"/>
      <c r="D1645" s="150"/>
      <c r="E1645" s="150"/>
      <c r="F1645" s="150"/>
      <c r="G1645" s="150"/>
      <c r="H1645" s="150"/>
      <c r="I1645" s="150"/>
      <c r="J1645" s="150"/>
      <c r="K1645" s="151"/>
      <c r="L1645" s="70"/>
    </row>
    <row r="1646" spans="1:12" x14ac:dyDescent="0.3">
      <c r="A1646" s="155" t="s">
        <v>126</v>
      </c>
      <c r="B1646" s="157" t="s">
        <v>216</v>
      </c>
      <c r="C1646" s="158" t="s">
        <v>219</v>
      </c>
      <c r="D1646" s="159"/>
      <c r="E1646" s="159"/>
      <c r="F1646" s="159"/>
      <c r="G1646" s="159"/>
      <c r="H1646" s="159"/>
      <c r="I1646" s="160"/>
      <c r="J1646" s="164" t="s">
        <v>139</v>
      </c>
      <c r="K1646" s="165"/>
      <c r="L1646" s="69" t="s">
        <v>149</v>
      </c>
    </row>
    <row r="1647" spans="1:12" x14ac:dyDescent="0.3">
      <c r="A1647" s="156"/>
      <c r="B1647" s="134"/>
      <c r="C1647" s="161"/>
      <c r="D1647" s="162"/>
      <c r="E1647" s="162"/>
      <c r="F1647" s="162"/>
      <c r="G1647" s="162"/>
      <c r="H1647" s="162"/>
      <c r="I1647" s="163"/>
      <c r="J1647" s="166">
        <f>K1660+K1665</f>
        <v>0</v>
      </c>
      <c r="K1647" s="167"/>
      <c r="L1647" s="69"/>
    </row>
    <row r="1648" spans="1:12" ht="27.6" x14ac:dyDescent="0.3">
      <c r="A1648" s="12" t="s">
        <v>119</v>
      </c>
      <c r="B1648" s="152" t="s">
        <v>120</v>
      </c>
      <c r="C1648" s="152"/>
      <c r="D1648" s="152"/>
      <c r="E1648" s="152"/>
      <c r="F1648" s="152"/>
      <c r="G1648" s="17" t="s">
        <v>125</v>
      </c>
      <c r="H1648" s="51" t="s">
        <v>124</v>
      </c>
      <c r="I1648" s="14" t="s">
        <v>123</v>
      </c>
      <c r="J1648" s="14" t="s">
        <v>121</v>
      </c>
      <c r="K1648" s="15" t="s">
        <v>122</v>
      </c>
      <c r="L1648" s="70"/>
    </row>
    <row r="1649" spans="1:12" x14ac:dyDescent="0.3">
      <c r="A1649" s="52">
        <v>306555</v>
      </c>
      <c r="B1649" s="153" t="str">
        <f>VLOOKUP(A1649,'CUSTOS UNITÁRIOS'!$A$2:$C$116,2,FALSE)</f>
        <v>ANEL CAIXA ZA CONCRETO PREMOLDADO</v>
      </c>
      <c r="C1649" s="153"/>
      <c r="D1649" s="153"/>
      <c r="E1649" s="153"/>
      <c r="F1649" s="153"/>
      <c r="G1649" s="20">
        <v>1</v>
      </c>
      <c r="H1649" s="21" t="s">
        <v>128</v>
      </c>
      <c r="I1649" s="3">
        <f>VLOOKUP(A1649,'CUSTOS UNITÁRIOS'!$A$2:$C$116,3,FALSE)</f>
        <v>0</v>
      </c>
      <c r="J1649" s="22">
        <f>I1649*G1649</f>
        <v>0</v>
      </c>
      <c r="K1649" s="22">
        <f>J1649*$L$1647</f>
        <v>0</v>
      </c>
      <c r="L1649" s="70"/>
    </row>
    <row r="1650" spans="1:12" x14ac:dyDescent="0.3">
      <c r="A1650" s="52">
        <v>299560</v>
      </c>
      <c r="B1650" s="153" t="str">
        <f>VLOOKUP(A1650,'CUSTOS UNITÁRIOS'!$A$2:$C$116,2,FALSE)</f>
        <v>ARO COM TAMPA ARTICULADA CAIXA ZA</v>
      </c>
      <c r="C1650" s="153"/>
      <c r="D1650" s="153"/>
      <c r="E1650" s="153"/>
      <c r="F1650" s="153"/>
      <c r="G1650" s="20">
        <v>1</v>
      </c>
      <c r="H1650" s="21" t="s">
        <v>128</v>
      </c>
      <c r="I1650" s="3">
        <f>VLOOKUP(A1650,'CUSTOS UNITÁRIOS'!$A$2:$C$116,3,FALSE)</f>
        <v>0</v>
      </c>
      <c r="J1650" s="22">
        <f t="shared" ref="J1650:J1659" si="120">I1650*G1650</f>
        <v>0</v>
      </c>
      <c r="K1650" s="22">
        <f t="shared" ref="K1650:K1659" si="121">J1650*$L$1647</f>
        <v>0</v>
      </c>
      <c r="L1650" s="70"/>
    </row>
    <row r="1651" spans="1:12" x14ac:dyDescent="0.3">
      <c r="A1651" s="52">
        <v>225623</v>
      </c>
      <c r="B1651" s="153" t="str">
        <f>VLOOKUP(A1651,'CUSTOS UNITÁRIOS'!$A$2:$C$116,2,FALSE)</f>
        <v>CABO AL 1X 16MM² 1KV</v>
      </c>
      <c r="C1651" s="153"/>
      <c r="D1651" s="153"/>
      <c r="E1651" s="153"/>
      <c r="F1651" s="153"/>
      <c r="G1651" s="20">
        <v>88</v>
      </c>
      <c r="H1651" s="21" t="s">
        <v>130</v>
      </c>
      <c r="I1651" s="3">
        <f>VLOOKUP(A1651,'CUSTOS UNITÁRIOS'!$A$2:$C$116,3,FALSE)</f>
        <v>0</v>
      </c>
      <c r="J1651" s="22">
        <f t="shared" si="120"/>
        <v>0</v>
      </c>
      <c r="K1651" s="22">
        <f t="shared" si="121"/>
        <v>0</v>
      </c>
      <c r="L1651" s="70"/>
    </row>
    <row r="1652" spans="1:12" x14ac:dyDescent="0.3">
      <c r="A1652" s="52">
        <v>225615</v>
      </c>
      <c r="B1652" s="153" t="str">
        <f>VLOOKUP(A1652,'CUSTOS UNITÁRIOS'!$A$2:$C$116,2,FALSE)</f>
        <v>CABO CU 1X 1,5MM² 1KV XLPE</v>
      </c>
      <c r="C1652" s="153"/>
      <c r="D1652" s="153"/>
      <c r="E1652" s="153"/>
      <c r="F1652" s="153"/>
      <c r="G1652" s="20">
        <v>23</v>
      </c>
      <c r="H1652" s="21" t="s">
        <v>130</v>
      </c>
      <c r="I1652" s="3">
        <f>VLOOKUP(A1652,'CUSTOS UNITÁRIOS'!$A$2:$C$116,3,FALSE)</f>
        <v>0</v>
      </c>
      <c r="J1652" s="22">
        <f t="shared" si="120"/>
        <v>0</v>
      </c>
      <c r="K1652" s="22">
        <f t="shared" si="121"/>
        <v>0</v>
      </c>
      <c r="L1652" s="70"/>
    </row>
    <row r="1653" spans="1:12" x14ac:dyDescent="0.3">
      <c r="A1653" s="52">
        <v>379679</v>
      </c>
      <c r="B1653" s="153" t="str">
        <f>VLOOKUP(A1653,'CUSTOS UNITÁRIOS'!$A$2:$C$116,2,FALSE)</f>
        <v>CONETOR DE PERFURAÇÃO 35-120MM²/1,5MM²</v>
      </c>
      <c r="C1653" s="153"/>
      <c r="D1653" s="153"/>
      <c r="E1653" s="153"/>
      <c r="F1653" s="153"/>
      <c r="G1653" s="20">
        <v>2</v>
      </c>
      <c r="H1653" s="21" t="s">
        <v>128</v>
      </c>
      <c r="I1653" s="3">
        <f>VLOOKUP(A1653,'CUSTOS UNITÁRIOS'!$A$2:$C$116,3,FALSE)</f>
        <v>0</v>
      </c>
      <c r="J1653" s="22">
        <f t="shared" si="120"/>
        <v>0</v>
      </c>
      <c r="K1653" s="22">
        <f t="shared" si="121"/>
        <v>0</v>
      </c>
      <c r="L1653" s="70"/>
    </row>
    <row r="1654" spans="1:12" x14ac:dyDescent="0.3">
      <c r="A1654" s="52">
        <v>354899</v>
      </c>
      <c r="B1654" s="153" t="str">
        <f>VLOOKUP(A1654,'CUSTOS UNITÁRIOS'!$A$2:$C$116,2,FALSE)</f>
        <v>LÂMPADA VAPOR DE SÓDIO 150W AP E-40 TUBULAR</v>
      </c>
      <c r="C1654" s="153"/>
      <c r="D1654" s="153"/>
      <c r="E1654" s="153"/>
      <c r="F1654" s="153"/>
      <c r="G1654" s="20">
        <v>2</v>
      </c>
      <c r="H1654" s="21" t="s">
        <v>128</v>
      </c>
      <c r="I1654" s="3">
        <f>VLOOKUP(A1654,'CUSTOS UNITÁRIOS'!$A$2:$C$116,3,FALSE)</f>
        <v>0</v>
      </c>
      <c r="J1654" s="22">
        <f t="shared" si="120"/>
        <v>0</v>
      </c>
      <c r="K1654" s="22">
        <f t="shared" si="121"/>
        <v>0</v>
      </c>
      <c r="L1654" s="70"/>
    </row>
    <row r="1655" spans="1:12" x14ac:dyDescent="0.3">
      <c r="A1655" s="52">
        <v>354900</v>
      </c>
      <c r="B1655" s="153" t="str">
        <f>VLOOKUP(A1655,'CUSTOS UNITÁRIOS'!$A$2:$C$116,2,FALSE)</f>
        <v>LUMINÁRIA COM EQUIPAMENTO VS 150W POLICARBONATO</v>
      </c>
      <c r="C1655" s="153"/>
      <c r="D1655" s="153"/>
      <c r="E1655" s="153"/>
      <c r="F1655" s="153"/>
      <c r="G1655" s="20">
        <v>2</v>
      </c>
      <c r="H1655" s="21" t="s">
        <v>128</v>
      </c>
      <c r="I1655" s="3">
        <f>VLOOKUP(A1655,'CUSTOS UNITÁRIOS'!$A$2:$C$116,3,FALSE)</f>
        <v>0</v>
      </c>
      <c r="J1655" s="22">
        <f t="shared" si="120"/>
        <v>0</v>
      </c>
      <c r="K1655" s="22">
        <f t="shared" si="121"/>
        <v>0</v>
      </c>
      <c r="L1655" s="70"/>
    </row>
    <row r="1656" spans="1:12" x14ac:dyDescent="0.3">
      <c r="A1656" s="52">
        <v>214668</v>
      </c>
      <c r="B1656" s="153" t="str">
        <f>VLOOKUP(A1656,'CUSTOS UNITÁRIOS'!$A$2:$C$116,2,FALSE)</f>
        <v>POSTE CONCRETO RC IP 11,5M 150DAN</v>
      </c>
      <c r="C1656" s="153"/>
      <c r="D1656" s="153"/>
      <c r="E1656" s="153"/>
      <c r="F1656" s="153"/>
      <c r="G1656" s="20">
        <v>1</v>
      </c>
      <c r="H1656" s="21" t="s">
        <v>128</v>
      </c>
      <c r="I1656" s="3">
        <f>VLOOKUP(A1656,'CUSTOS UNITÁRIOS'!$A$2:$C$116,3,FALSE)</f>
        <v>0</v>
      </c>
      <c r="J1656" s="22">
        <f t="shared" si="120"/>
        <v>0</v>
      </c>
      <c r="K1656" s="22">
        <f t="shared" si="121"/>
        <v>0</v>
      </c>
      <c r="L1656" s="70"/>
    </row>
    <row r="1657" spans="1:12" x14ac:dyDescent="0.3">
      <c r="A1657" s="52">
        <v>354903</v>
      </c>
      <c r="B1657" s="153" t="str">
        <f>VLOOKUP(A1657,'CUSTOS UNITÁRIOS'!$A$2:$C$116,2,FALSE)</f>
        <v>SUPORTE IP 2 LUMINÁRIAS POSTE RC OU AÇO 10/12/14M</v>
      </c>
      <c r="C1657" s="153"/>
      <c r="D1657" s="153"/>
      <c r="E1657" s="153"/>
      <c r="F1657" s="153"/>
      <c r="G1657" s="20">
        <v>1</v>
      </c>
      <c r="H1657" s="21" t="s">
        <v>128</v>
      </c>
      <c r="I1657" s="3">
        <f>VLOOKUP(A1657,'CUSTOS UNITÁRIOS'!$A$2:$C$116,3,FALSE)</f>
        <v>0</v>
      </c>
      <c r="J1657" s="22">
        <f t="shared" si="120"/>
        <v>0</v>
      </c>
      <c r="K1657" s="22">
        <f t="shared" si="121"/>
        <v>0</v>
      </c>
      <c r="L1657" s="70"/>
    </row>
    <row r="1658" spans="1:12" x14ac:dyDescent="0.3">
      <c r="A1658" s="52">
        <v>327361</v>
      </c>
      <c r="B1658" s="153" t="str">
        <f>VLOOKUP(A1658,'CUSTOS UNITÁRIOS'!$A$2:$C$116,2,FALSE)</f>
        <v>RELÉ FOTOELÉTRICO ELETRÔNICO 105-305V</v>
      </c>
      <c r="C1658" s="153"/>
      <c r="D1658" s="153"/>
      <c r="E1658" s="153"/>
      <c r="F1658" s="153"/>
      <c r="G1658" s="20">
        <v>2</v>
      </c>
      <c r="H1658" s="21" t="s">
        <v>128</v>
      </c>
      <c r="I1658" s="3">
        <f>VLOOKUP(A1658,'CUSTOS UNITÁRIOS'!$A$2:$C$116,3,FALSE)</f>
        <v>0</v>
      </c>
      <c r="J1658" s="22">
        <f t="shared" si="120"/>
        <v>0</v>
      </c>
      <c r="K1658" s="22">
        <f t="shared" si="121"/>
        <v>0</v>
      </c>
      <c r="L1658" s="70"/>
    </row>
    <row r="1659" spans="1:12" x14ac:dyDescent="0.3">
      <c r="A1659" s="52">
        <v>377568</v>
      </c>
      <c r="B1659" s="176" t="str">
        <f>VLOOKUP(A1659,'CUSTOS UNITÁRIOS'!$A$2:$C$116,2,FALSE)</f>
        <v>DUTO PEAD CORRUGADO DEN 63MM</v>
      </c>
      <c r="C1659" s="177"/>
      <c r="D1659" s="177"/>
      <c r="E1659" s="177"/>
      <c r="F1659" s="178"/>
      <c r="G1659" s="20">
        <v>44</v>
      </c>
      <c r="H1659" s="21" t="s">
        <v>132</v>
      </c>
      <c r="I1659" s="3">
        <f>VLOOKUP(A1659,'CUSTOS UNITÁRIOS'!$A$2:$C$116,3,FALSE)</f>
        <v>0</v>
      </c>
      <c r="J1659" s="22">
        <f t="shared" si="120"/>
        <v>0</v>
      </c>
      <c r="K1659" s="22">
        <f t="shared" si="121"/>
        <v>0</v>
      </c>
      <c r="L1659" s="70"/>
    </row>
    <row r="1660" spans="1:12" x14ac:dyDescent="0.3">
      <c r="A1660" s="27"/>
      <c r="B1660" s="49"/>
      <c r="C1660" s="49"/>
      <c r="D1660" s="49"/>
      <c r="E1660" s="49"/>
      <c r="F1660" s="49"/>
      <c r="G1660" s="35"/>
      <c r="H1660" s="36"/>
      <c r="I1660" s="37"/>
      <c r="J1660" s="38"/>
      <c r="K1660" s="33">
        <f>SUM(K1649:K1659)</f>
        <v>0</v>
      </c>
      <c r="L1660" s="70"/>
    </row>
    <row r="1661" spans="1:12" x14ac:dyDescent="0.3">
      <c r="A1661" s="27"/>
      <c r="B1661" s="49"/>
      <c r="C1661" s="49"/>
      <c r="D1661" s="49"/>
      <c r="E1661" s="49"/>
      <c r="F1661" s="49"/>
      <c r="G1661" s="35"/>
      <c r="H1661" s="36"/>
      <c r="I1661" s="37"/>
      <c r="J1661" s="38"/>
      <c r="K1661" s="38"/>
      <c r="L1661" s="70"/>
    </row>
    <row r="1662" spans="1:12" x14ac:dyDescent="0.3">
      <c r="A1662" s="154" t="s">
        <v>150</v>
      </c>
      <c r="B1662" s="154"/>
      <c r="C1662" s="154"/>
      <c r="D1662" s="154"/>
      <c r="E1662" s="154"/>
      <c r="F1662" s="154"/>
      <c r="L1662" s="70"/>
    </row>
    <row r="1663" spans="1:12" x14ac:dyDescent="0.3">
      <c r="A1663" s="50" t="s">
        <v>109</v>
      </c>
      <c r="B1663" s="148" t="str">
        <f>VLOOKUP(A1663,'CUSTOS UNITÁRIOS'!$A$2:$C$116,2,FALSE)</f>
        <v xml:space="preserve">UNIDADE DE SERVIÇO DE CONSTRUÇÃO DE REDES </v>
      </c>
      <c r="C1663" s="148"/>
      <c r="D1663" s="148"/>
      <c r="E1663" s="148"/>
      <c r="F1663" s="148"/>
      <c r="G1663" s="23">
        <v>3</v>
      </c>
      <c r="H1663" s="24" t="s">
        <v>128</v>
      </c>
      <c r="I1663" s="24">
        <f>VLOOKUP(A1663,'CUSTOS UNITÁRIOS'!$A$2:$C$116,3,FALSE)</f>
        <v>0</v>
      </c>
      <c r="J1663" s="40">
        <f t="shared" ref="J1663:J1664" si="122">I1663*G1663</f>
        <v>0</v>
      </c>
      <c r="K1663" s="40">
        <f>J1663*1</f>
        <v>0</v>
      </c>
      <c r="L1663" s="70"/>
    </row>
    <row r="1664" spans="1:12" x14ac:dyDescent="0.3">
      <c r="A1664" s="50" t="s">
        <v>111</v>
      </c>
      <c r="B1664" s="148" t="str">
        <f>VLOOKUP(A1664,'CUSTOS UNITÁRIOS'!$A$2:$C$116,2,FALSE)</f>
        <v xml:space="preserve">UNIDADE DE SERVIÇO DE PROJETO </v>
      </c>
      <c r="C1664" s="148"/>
      <c r="D1664" s="148"/>
      <c r="E1664" s="148"/>
      <c r="F1664" s="148"/>
      <c r="G1664" s="23">
        <v>3.1</v>
      </c>
      <c r="H1664" s="24" t="s">
        <v>128</v>
      </c>
      <c r="I1664" s="24">
        <f>VLOOKUP(A1664,'CUSTOS UNITÁRIOS'!$A$2:$C$116,3,FALSE)</f>
        <v>0</v>
      </c>
      <c r="J1664" s="40">
        <f t="shared" si="122"/>
        <v>0</v>
      </c>
      <c r="K1664" s="40">
        <f>J1664*1</f>
        <v>0</v>
      </c>
      <c r="L1664" s="70"/>
    </row>
    <row r="1665" spans="1:12" x14ac:dyDescent="0.3">
      <c r="K1665" s="22">
        <f>K1663+K1664</f>
        <v>0</v>
      </c>
      <c r="L1665" s="70"/>
    </row>
    <row r="1666" spans="1:12" x14ac:dyDescent="0.3">
      <c r="L1666" s="70"/>
    </row>
    <row r="1667" spans="1:12" x14ac:dyDescent="0.3">
      <c r="L1667" s="70"/>
    </row>
    <row r="1668" spans="1:12" x14ac:dyDescent="0.3">
      <c r="L1668" s="70"/>
    </row>
    <row r="1669" spans="1:12" x14ac:dyDescent="0.3">
      <c r="L1669" s="70"/>
    </row>
    <row r="1670" spans="1:12" x14ac:dyDescent="0.3">
      <c r="L1670" s="70"/>
    </row>
    <row r="1671" spans="1:12" x14ac:dyDescent="0.3">
      <c r="L1671" s="70"/>
    </row>
    <row r="1672" spans="1:12" x14ac:dyDescent="0.3">
      <c r="L1672" s="70"/>
    </row>
    <row r="1673" spans="1:12" x14ac:dyDescent="0.3">
      <c r="L1673" s="70"/>
    </row>
    <row r="1674" spans="1:12" x14ac:dyDescent="0.3">
      <c r="L1674" s="70"/>
    </row>
    <row r="1675" spans="1:12" x14ac:dyDescent="0.3">
      <c r="L1675" s="70"/>
    </row>
    <row r="1676" spans="1:12" ht="15" thickBot="1" x14ac:dyDescent="0.35">
      <c r="L1676" s="70"/>
    </row>
    <row r="1677" spans="1:12" ht="15" customHeight="1" x14ac:dyDescent="0.3">
      <c r="A1677" s="121" t="s">
        <v>344</v>
      </c>
      <c r="B1677" s="105"/>
      <c r="C1677" s="105"/>
      <c r="D1677" s="105"/>
      <c r="E1677" s="105"/>
      <c r="F1677" s="105"/>
      <c r="G1677" s="106"/>
      <c r="H1677" s="8"/>
      <c r="I1677" s="8"/>
      <c r="L1677" s="70"/>
    </row>
    <row r="1678" spans="1:12" x14ac:dyDescent="0.3">
      <c r="A1678" s="107"/>
      <c r="B1678" s="108"/>
      <c r="C1678" s="108"/>
      <c r="D1678" s="108"/>
      <c r="E1678" s="108"/>
      <c r="F1678" s="108"/>
      <c r="G1678" s="109"/>
      <c r="H1678" s="8"/>
      <c r="I1678" s="8"/>
      <c r="L1678" s="70"/>
    </row>
    <row r="1679" spans="1:12" ht="15" thickBot="1" x14ac:dyDescent="0.35">
      <c r="A1679" s="110"/>
      <c r="B1679" s="111"/>
      <c r="C1679" s="111"/>
      <c r="D1679" s="111"/>
      <c r="E1679" s="111"/>
      <c r="F1679" s="111"/>
      <c r="G1679" s="112"/>
      <c r="H1679" s="9"/>
      <c r="I1679" s="9"/>
      <c r="J1679" s="6"/>
      <c r="K1679" s="6"/>
      <c r="L1679" s="70"/>
    </row>
    <row r="1680" spans="1:12" ht="15" thickBot="1" x14ac:dyDescent="0.35">
      <c r="A1680" s="5"/>
      <c r="B1680" s="5"/>
      <c r="C1680" s="5"/>
      <c r="D1680" s="5"/>
      <c r="E1680" s="5"/>
      <c r="F1680" s="5"/>
      <c r="G1680" s="16"/>
      <c r="H1680" s="10"/>
      <c r="I1680" s="10"/>
      <c r="L1680" s="70"/>
    </row>
    <row r="1681" spans="1:12" ht="15" thickBot="1" x14ac:dyDescent="0.35">
      <c r="A1681" s="113"/>
      <c r="B1681" s="114"/>
      <c r="C1681" s="114"/>
      <c r="D1681" s="114"/>
      <c r="E1681" s="53"/>
      <c r="F1681" s="114"/>
      <c r="G1681" s="114"/>
      <c r="H1681" s="32"/>
      <c r="I1681" s="115"/>
      <c r="J1681" s="115"/>
      <c r="K1681" s="116"/>
      <c r="L1681" s="70"/>
    </row>
    <row r="1682" spans="1:12" ht="16.2" thickBot="1" x14ac:dyDescent="0.35">
      <c r="A1682" s="27"/>
      <c r="B1682" s="28"/>
      <c r="C1682" s="28"/>
      <c r="D1682" s="28"/>
      <c r="E1682" s="29"/>
      <c r="F1682" s="5"/>
      <c r="G1682" s="30"/>
      <c r="H1682" s="10"/>
      <c r="I1682" s="10"/>
      <c r="J1682" s="5"/>
      <c r="K1682" s="5"/>
      <c r="L1682" s="70"/>
    </row>
    <row r="1683" spans="1:12" ht="15" thickBot="1" x14ac:dyDescent="0.35">
      <c r="A1683" s="149"/>
      <c r="B1683" s="150"/>
      <c r="C1683" s="150"/>
      <c r="D1683" s="150"/>
      <c r="E1683" s="150"/>
      <c r="F1683" s="150"/>
      <c r="G1683" s="150"/>
      <c r="H1683" s="150"/>
      <c r="I1683" s="150"/>
      <c r="J1683" s="150"/>
      <c r="K1683" s="151"/>
      <c r="L1683" s="70"/>
    </row>
    <row r="1684" spans="1:12" ht="15" thickBot="1" x14ac:dyDescent="0.35">
      <c r="A1684" s="149"/>
      <c r="B1684" s="150"/>
      <c r="C1684" s="150"/>
      <c r="D1684" s="150"/>
      <c r="E1684" s="150"/>
      <c r="F1684" s="150"/>
      <c r="G1684" s="150"/>
      <c r="H1684" s="150"/>
      <c r="I1684" s="150"/>
      <c r="J1684" s="150"/>
      <c r="K1684" s="151"/>
      <c r="L1684" s="70"/>
    </row>
    <row r="1685" spans="1:12" x14ac:dyDescent="0.3">
      <c r="A1685" s="155" t="s">
        <v>126</v>
      </c>
      <c r="B1685" s="157" t="s">
        <v>218</v>
      </c>
      <c r="C1685" s="158" t="s">
        <v>220</v>
      </c>
      <c r="D1685" s="159"/>
      <c r="E1685" s="159"/>
      <c r="F1685" s="159"/>
      <c r="G1685" s="159"/>
      <c r="H1685" s="159"/>
      <c r="I1685" s="160"/>
      <c r="J1685" s="164" t="s">
        <v>139</v>
      </c>
      <c r="K1685" s="165"/>
      <c r="L1685" s="69" t="s">
        <v>149</v>
      </c>
    </row>
    <row r="1686" spans="1:12" x14ac:dyDescent="0.3">
      <c r="A1686" s="156"/>
      <c r="B1686" s="134"/>
      <c r="C1686" s="161"/>
      <c r="D1686" s="162"/>
      <c r="E1686" s="162"/>
      <c r="F1686" s="162"/>
      <c r="G1686" s="162"/>
      <c r="H1686" s="162"/>
      <c r="I1686" s="163"/>
      <c r="J1686" s="166">
        <f>K1699+K1704</f>
        <v>0</v>
      </c>
      <c r="K1686" s="167"/>
      <c r="L1686" s="69"/>
    </row>
    <row r="1687" spans="1:12" ht="27.6" x14ac:dyDescent="0.3">
      <c r="A1687" s="12" t="s">
        <v>119</v>
      </c>
      <c r="B1687" s="152" t="s">
        <v>120</v>
      </c>
      <c r="C1687" s="152"/>
      <c r="D1687" s="152"/>
      <c r="E1687" s="152"/>
      <c r="F1687" s="152"/>
      <c r="G1687" s="17" t="s">
        <v>125</v>
      </c>
      <c r="H1687" s="51" t="s">
        <v>124</v>
      </c>
      <c r="I1687" s="14" t="s">
        <v>123</v>
      </c>
      <c r="J1687" s="14" t="s">
        <v>121</v>
      </c>
      <c r="K1687" s="15" t="s">
        <v>122</v>
      </c>
      <c r="L1687" s="70"/>
    </row>
    <row r="1688" spans="1:12" x14ac:dyDescent="0.3">
      <c r="A1688" s="52">
        <v>306555</v>
      </c>
      <c r="B1688" s="153" t="str">
        <f>VLOOKUP(A1688,'CUSTOS UNITÁRIOS'!$A$2:$C$116,2,FALSE)</f>
        <v>ANEL CAIXA ZA CONCRETO PREMOLDADO</v>
      </c>
      <c r="C1688" s="153"/>
      <c r="D1688" s="153"/>
      <c r="E1688" s="153"/>
      <c r="F1688" s="153"/>
      <c r="G1688" s="20">
        <v>1</v>
      </c>
      <c r="H1688" s="21" t="s">
        <v>128</v>
      </c>
      <c r="I1688" s="3">
        <f>VLOOKUP(A1688,'CUSTOS UNITÁRIOS'!$A$2:$C$116,3,FALSE)</f>
        <v>0</v>
      </c>
      <c r="J1688" s="22">
        <f>I1688*G1688</f>
        <v>0</v>
      </c>
      <c r="K1688" s="22">
        <f>J1688*$L$1686</f>
        <v>0</v>
      </c>
      <c r="L1688" s="70"/>
    </row>
    <row r="1689" spans="1:12" x14ac:dyDescent="0.3">
      <c r="A1689" s="52">
        <v>299560</v>
      </c>
      <c r="B1689" s="153" t="str">
        <f>VLOOKUP(A1689,'CUSTOS UNITÁRIOS'!$A$2:$C$116,2,FALSE)</f>
        <v>ARO COM TAMPA ARTICULADA CAIXA ZA</v>
      </c>
      <c r="C1689" s="153"/>
      <c r="D1689" s="153"/>
      <c r="E1689" s="153"/>
      <c r="F1689" s="153"/>
      <c r="G1689" s="20">
        <v>1</v>
      </c>
      <c r="H1689" s="21" t="s">
        <v>128</v>
      </c>
      <c r="I1689" s="3">
        <f>VLOOKUP(A1689,'CUSTOS UNITÁRIOS'!$A$2:$C$116,3,FALSE)</f>
        <v>0</v>
      </c>
      <c r="J1689" s="22">
        <f t="shared" ref="J1689:J1698" si="123">I1689*G1689</f>
        <v>0</v>
      </c>
      <c r="K1689" s="22">
        <f t="shared" ref="K1689:K1698" si="124">J1689*$L$1686</f>
        <v>0</v>
      </c>
      <c r="L1689" s="70"/>
    </row>
    <row r="1690" spans="1:12" x14ac:dyDescent="0.3">
      <c r="A1690" s="52">
        <v>225623</v>
      </c>
      <c r="B1690" s="153" t="str">
        <f>VLOOKUP(A1690,'CUSTOS UNITÁRIOS'!$A$2:$C$116,2,FALSE)</f>
        <v>CABO AL 1X 16MM² 1KV</v>
      </c>
      <c r="C1690" s="153"/>
      <c r="D1690" s="153"/>
      <c r="E1690" s="153"/>
      <c r="F1690" s="153"/>
      <c r="G1690" s="20">
        <v>88</v>
      </c>
      <c r="H1690" s="21" t="s">
        <v>130</v>
      </c>
      <c r="I1690" s="3">
        <f>VLOOKUP(A1690,'CUSTOS UNITÁRIOS'!$A$2:$C$116,3,FALSE)</f>
        <v>0</v>
      </c>
      <c r="J1690" s="22">
        <f t="shared" si="123"/>
        <v>0</v>
      </c>
      <c r="K1690" s="22">
        <f t="shared" si="124"/>
        <v>0</v>
      </c>
      <c r="L1690" s="70"/>
    </row>
    <row r="1691" spans="1:12" x14ac:dyDescent="0.3">
      <c r="A1691" s="52">
        <v>225615</v>
      </c>
      <c r="B1691" s="153" t="str">
        <f>VLOOKUP(A1691,'CUSTOS UNITÁRIOS'!$A$2:$C$116,2,FALSE)</f>
        <v>CABO CU 1X 1,5MM² 1KV XLPE</v>
      </c>
      <c r="C1691" s="153"/>
      <c r="D1691" s="153"/>
      <c r="E1691" s="153"/>
      <c r="F1691" s="153"/>
      <c r="G1691" s="20">
        <v>23</v>
      </c>
      <c r="H1691" s="21" t="s">
        <v>130</v>
      </c>
      <c r="I1691" s="3">
        <f>VLOOKUP(A1691,'CUSTOS UNITÁRIOS'!$A$2:$C$116,3,FALSE)</f>
        <v>0</v>
      </c>
      <c r="J1691" s="22">
        <f t="shared" si="123"/>
        <v>0</v>
      </c>
      <c r="K1691" s="22">
        <f t="shared" si="124"/>
        <v>0</v>
      </c>
      <c r="L1691" s="70"/>
    </row>
    <row r="1692" spans="1:12" x14ac:dyDescent="0.3">
      <c r="A1692" s="52">
        <v>379679</v>
      </c>
      <c r="B1692" s="153" t="str">
        <f>VLOOKUP(A1692,'CUSTOS UNITÁRIOS'!$A$2:$C$116,2,FALSE)</f>
        <v>CONETOR DE PERFURAÇÃO 35-120MM²/1,5MM²</v>
      </c>
      <c r="C1692" s="153"/>
      <c r="D1692" s="153"/>
      <c r="E1692" s="153"/>
      <c r="F1692" s="153"/>
      <c r="G1692" s="20">
        <v>2</v>
      </c>
      <c r="H1692" s="21" t="s">
        <v>128</v>
      </c>
      <c r="I1692" s="3">
        <f>VLOOKUP(A1692,'CUSTOS UNITÁRIOS'!$A$2:$C$116,3,FALSE)</f>
        <v>0</v>
      </c>
      <c r="J1692" s="22">
        <f t="shared" si="123"/>
        <v>0</v>
      </c>
      <c r="K1692" s="22">
        <f t="shared" si="124"/>
        <v>0</v>
      </c>
      <c r="L1692" s="70"/>
    </row>
    <row r="1693" spans="1:12" x14ac:dyDescent="0.3">
      <c r="A1693" s="52">
        <v>256537</v>
      </c>
      <c r="B1693" s="153" t="str">
        <f>VLOOKUP(A1693,'CUSTOS UNITÁRIOS'!$A$2:$C$116,2,FALSE)</f>
        <v>LÂMPADA VAPOR DE SÓDIO 250W AP E-40 TUBULAR</v>
      </c>
      <c r="C1693" s="153"/>
      <c r="D1693" s="153"/>
      <c r="E1693" s="153"/>
      <c r="F1693" s="153"/>
      <c r="G1693" s="20">
        <v>1</v>
      </c>
      <c r="H1693" s="21" t="s">
        <v>128</v>
      </c>
      <c r="I1693" s="3">
        <f>VLOOKUP(A1693,'CUSTOS UNITÁRIOS'!$A$2:$C$116,3,FALSE)</f>
        <v>0</v>
      </c>
      <c r="J1693" s="22">
        <f t="shared" si="123"/>
        <v>0</v>
      </c>
      <c r="K1693" s="22">
        <f t="shared" si="124"/>
        <v>0</v>
      </c>
      <c r="L1693" s="70"/>
    </row>
    <row r="1694" spans="1:12" x14ac:dyDescent="0.3">
      <c r="A1694" s="52">
        <v>349118</v>
      </c>
      <c r="B1694" s="153" t="str">
        <f>VLOOKUP(A1694,'CUSTOS UNITÁRIOS'!$A$2:$C$116,2,FALSE)</f>
        <v>LUMINÁRIA COM EQUIPAMENTO VS 250W POLICARBONATO</v>
      </c>
      <c r="C1694" s="153"/>
      <c r="D1694" s="153"/>
      <c r="E1694" s="153"/>
      <c r="F1694" s="153"/>
      <c r="G1694" s="20">
        <v>1</v>
      </c>
      <c r="H1694" s="21" t="s">
        <v>128</v>
      </c>
      <c r="I1694" s="3">
        <f>VLOOKUP(A1694,'CUSTOS UNITÁRIOS'!$A$2:$C$116,3,FALSE)</f>
        <v>0</v>
      </c>
      <c r="J1694" s="22">
        <f t="shared" si="123"/>
        <v>0</v>
      </c>
      <c r="K1694" s="22">
        <f t="shared" si="124"/>
        <v>0</v>
      </c>
      <c r="L1694" s="70"/>
    </row>
    <row r="1695" spans="1:12" x14ac:dyDescent="0.3">
      <c r="A1695" s="52">
        <v>214668</v>
      </c>
      <c r="B1695" s="153" t="str">
        <f>VLOOKUP(A1695,'CUSTOS UNITÁRIOS'!$A$2:$C$116,2,FALSE)</f>
        <v>POSTE CONCRETO RC IP 11,5M 150DAN</v>
      </c>
      <c r="C1695" s="153"/>
      <c r="D1695" s="153"/>
      <c r="E1695" s="153"/>
      <c r="F1695" s="153"/>
      <c r="G1695" s="20">
        <v>1</v>
      </c>
      <c r="H1695" s="21" t="s">
        <v>128</v>
      </c>
      <c r="I1695" s="3">
        <f>VLOOKUP(A1695,'CUSTOS UNITÁRIOS'!$A$2:$C$116,3,FALSE)</f>
        <v>0</v>
      </c>
      <c r="J1695" s="22">
        <f t="shared" si="123"/>
        <v>0</v>
      </c>
      <c r="K1695" s="22">
        <f t="shared" si="124"/>
        <v>0</v>
      </c>
      <c r="L1695" s="70"/>
    </row>
    <row r="1696" spans="1:12" x14ac:dyDescent="0.3">
      <c r="A1696" s="52">
        <v>354902</v>
      </c>
      <c r="B1696" s="153" t="str">
        <f>VLOOKUP(A1696,'CUSTOS UNITÁRIOS'!$A$2:$C$116,2,FALSE)</f>
        <v>SUPORTE IP 1 LUMINÁRIA POSTE RC OU AÇO 10/12/14M</v>
      </c>
      <c r="C1696" s="153"/>
      <c r="D1696" s="153"/>
      <c r="E1696" s="153"/>
      <c r="F1696" s="153"/>
      <c r="G1696" s="20">
        <v>1</v>
      </c>
      <c r="H1696" s="21" t="s">
        <v>128</v>
      </c>
      <c r="I1696" s="3">
        <f>VLOOKUP(A1696,'CUSTOS UNITÁRIOS'!$A$2:$C$116,3,FALSE)</f>
        <v>0</v>
      </c>
      <c r="J1696" s="22">
        <f t="shared" si="123"/>
        <v>0</v>
      </c>
      <c r="K1696" s="22">
        <f t="shared" si="124"/>
        <v>0</v>
      </c>
      <c r="L1696" s="70"/>
    </row>
    <row r="1697" spans="1:12" x14ac:dyDescent="0.3">
      <c r="A1697" s="52">
        <v>327361</v>
      </c>
      <c r="B1697" s="153" t="str">
        <f>VLOOKUP(A1697,'CUSTOS UNITÁRIOS'!$A$2:$C$116,2,FALSE)</f>
        <v>RELÉ FOTOELÉTRICO ELETRÔNICO 105-305V</v>
      </c>
      <c r="C1697" s="153"/>
      <c r="D1697" s="153"/>
      <c r="E1697" s="153"/>
      <c r="F1697" s="153"/>
      <c r="G1697" s="20">
        <v>1</v>
      </c>
      <c r="H1697" s="21" t="s">
        <v>128</v>
      </c>
      <c r="I1697" s="3">
        <f>VLOOKUP(A1697,'CUSTOS UNITÁRIOS'!$A$2:$C$116,3,FALSE)</f>
        <v>0</v>
      </c>
      <c r="J1697" s="22">
        <f t="shared" si="123"/>
        <v>0</v>
      </c>
      <c r="K1697" s="22">
        <f t="shared" si="124"/>
        <v>0</v>
      </c>
      <c r="L1697" s="70"/>
    </row>
    <row r="1698" spans="1:12" x14ac:dyDescent="0.3">
      <c r="A1698" s="52">
        <v>377568</v>
      </c>
      <c r="B1698" s="176" t="str">
        <f>VLOOKUP(A1698,'CUSTOS UNITÁRIOS'!$A$2:$C$116,2,FALSE)</f>
        <v>DUTO PEAD CORRUGADO DEN 63MM</v>
      </c>
      <c r="C1698" s="177"/>
      <c r="D1698" s="177"/>
      <c r="E1698" s="177"/>
      <c r="F1698" s="178"/>
      <c r="G1698" s="20">
        <v>44</v>
      </c>
      <c r="H1698" s="21" t="s">
        <v>132</v>
      </c>
      <c r="I1698" s="3">
        <f>VLOOKUP(A1698,'CUSTOS UNITÁRIOS'!$A$2:$C$116,3,FALSE)</f>
        <v>0</v>
      </c>
      <c r="J1698" s="22">
        <f t="shared" si="123"/>
        <v>0</v>
      </c>
      <c r="K1698" s="22">
        <f t="shared" si="124"/>
        <v>0</v>
      </c>
      <c r="L1698" s="70"/>
    </row>
    <row r="1699" spans="1:12" x14ac:dyDescent="0.3">
      <c r="A1699" s="27"/>
      <c r="B1699" s="49"/>
      <c r="C1699" s="49"/>
      <c r="D1699" s="49"/>
      <c r="E1699" s="49"/>
      <c r="F1699" s="49"/>
      <c r="G1699" s="35"/>
      <c r="H1699" s="36"/>
      <c r="I1699" s="37"/>
      <c r="J1699" s="38"/>
      <c r="K1699" s="33">
        <f>SUM(K1688:K1698)</f>
        <v>0</v>
      </c>
      <c r="L1699" s="70"/>
    </row>
    <row r="1700" spans="1:12" x14ac:dyDescent="0.3">
      <c r="A1700" s="27"/>
      <c r="B1700" s="49"/>
      <c r="C1700" s="49"/>
      <c r="D1700" s="49"/>
      <c r="E1700" s="49"/>
      <c r="F1700" s="49"/>
      <c r="G1700" s="35"/>
      <c r="H1700" s="36"/>
      <c r="I1700" s="37"/>
      <c r="J1700" s="38"/>
      <c r="K1700" s="38"/>
      <c r="L1700" s="70"/>
    </row>
    <row r="1701" spans="1:12" x14ac:dyDescent="0.3">
      <c r="A1701" s="154" t="s">
        <v>150</v>
      </c>
      <c r="B1701" s="154"/>
      <c r="C1701" s="154"/>
      <c r="D1701" s="154"/>
      <c r="E1701" s="154"/>
      <c r="F1701" s="154"/>
      <c r="L1701" s="70"/>
    </row>
    <row r="1702" spans="1:12" x14ac:dyDescent="0.3">
      <c r="A1702" s="50" t="s">
        <v>109</v>
      </c>
      <c r="B1702" s="148" t="str">
        <f>VLOOKUP(A1702,'CUSTOS UNITÁRIOS'!$A$2:$C$116,2,FALSE)</f>
        <v xml:space="preserve">UNIDADE DE SERVIÇO DE CONSTRUÇÃO DE REDES </v>
      </c>
      <c r="C1702" s="148"/>
      <c r="D1702" s="148"/>
      <c r="E1702" s="148"/>
      <c r="F1702" s="148"/>
      <c r="G1702" s="23">
        <v>3</v>
      </c>
      <c r="H1702" s="24" t="s">
        <v>128</v>
      </c>
      <c r="I1702" s="24">
        <f>VLOOKUP(A1702,'CUSTOS UNITÁRIOS'!$A$2:$C$116,3,FALSE)</f>
        <v>0</v>
      </c>
      <c r="J1702" s="40">
        <f t="shared" ref="J1702:J1703" si="125">I1702*G1702</f>
        <v>0</v>
      </c>
      <c r="K1702" s="40">
        <f>J1702*1</f>
        <v>0</v>
      </c>
      <c r="L1702" s="70"/>
    </row>
    <row r="1703" spans="1:12" x14ac:dyDescent="0.3">
      <c r="A1703" s="50" t="s">
        <v>111</v>
      </c>
      <c r="B1703" s="148" t="str">
        <f>VLOOKUP(A1703,'CUSTOS UNITÁRIOS'!$A$2:$C$116,2,FALSE)</f>
        <v xml:space="preserve">UNIDADE DE SERVIÇO DE PROJETO </v>
      </c>
      <c r="C1703" s="148"/>
      <c r="D1703" s="148"/>
      <c r="E1703" s="148"/>
      <c r="F1703" s="148"/>
      <c r="G1703" s="23">
        <v>3.1</v>
      </c>
      <c r="H1703" s="24" t="s">
        <v>128</v>
      </c>
      <c r="I1703" s="24">
        <f>VLOOKUP(A1703,'CUSTOS UNITÁRIOS'!$A$2:$C$116,3,FALSE)</f>
        <v>0</v>
      </c>
      <c r="J1703" s="40">
        <f t="shared" si="125"/>
        <v>0</v>
      </c>
      <c r="K1703" s="40">
        <f>J1703*1</f>
        <v>0</v>
      </c>
      <c r="L1703" s="70"/>
    </row>
    <row r="1704" spans="1:12" x14ac:dyDescent="0.3">
      <c r="K1704" s="22">
        <f>K1702+K1703</f>
        <v>0</v>
      </c>
      <c r="L1704" s="70"/>
    </row>
    <row r="1705" spans="1:12" x14ac:dyDescent="0.3">
      <c r="L1705" s="70"/>
    </row>
    <row r="1706" spans="1:12" x14ac:dyDescent="0.3">
      <c r="L1706" s="70"/>
    </row>
    <row r="1707" spans="1:12" x14ac:dyDescent="0.3">
      <c r="L1707" s="70"/>
    </row>
    <row r="1708" spans="1:12" x14ac:dyDescent="0.3">
      <c r="L1708" s="70"/>
    </row>
    <row r="1709" spans="1:12" x14ac:dyDescent="0.3">
      <c r="L1709" s="70"/>
    </row>
    <row r="1710" spans="1:12" x14ac:dyDescent="0.3">
      <c r="L1710" s="70"/>
    </row>
    <row r="1711" spans="1:12" x14ac:dyDescent="0.3">
      <c r="L1711" s="70"/>
    </row>
    <row r="1712" spans="1:12" x14ac:dyDescent="0.3">
      <c r="L1712" s="70"/>
    </row>
    <row r="1713" spans="1:12" x14ac:dyDescent="0.3">
      <c r="L1713" s="70"/>
    </row>
    <row r="1714" spans="1:12" x14ac:dyDescent="0.3">
      <c r="L1714" s="70"/>
    </row>
    <row r="1715" spans="1:12" ht="15" thickBot="1" x14ac:dyDescent="0.35">
      <c r="L1715" s="70"/>
    </row>
    <row r="1716" spans="1:12" ht="15" customHeight="1" x14ac:dyDescent="0.3">
      <c r="A1716" s="121" t="s">
        <v>344</v>
      </c>
      <c r="B1716" s="105"/>
      <c r="C1716" s="105"/>
      <c r="D1716" s="105"/>
      <c r="E1716" s="105"/>
      <c r="F1716" s="105"/>
      <c r="G1716" s="106"/>
      <c r="H1716" s="8"/>
      <c r="I1716" s="8"/>
      <c r="L1716" s="70"/>
    </row>
    <row r="1717" spans="1:12" x14ac:dyDescent="0.3">
      <c r="A1717" s="107"/>
      <c r="B1717" s="108"/>
      <c r="C1717" s="108"/>
      <c r="D1717" s="108"/>
      <c r="E1717" s="108"/>
      <c r="F1717" s="108"/>
      <c r="G1717" s="109"/>
      <c r="H1717" s="8"/>
      <c r="I1717" s="8"/>
      <c r="L1717" s="70"/>
    </row>
    <row r="1718" spans="1:12" ht="15" thickBot="1" x14ac:dyDescent="0.35">
      <c r="A1718" s="110"/>
      <c r="B1718" s="111"/>
      <c r="C1718" s="111"/>
      <c r="D1718" s="111"/>
      <c r="E1718" s="111"/>
      <c r="F1718" s="111"/>
      <c r="G1718" s="112"/>
      <c r="H1718" s="9"/>
      <c r="I1718" s="9"/>
      <c r="J1718" s="6"/>
      <c r="K1718" s="6"/>
      <c r="L1718" s="70"/>
    </row>
    <row r="1719" spans="1:12" ht="15" thickBot="1" x14ac:dyDescent="0.35">
      <c r="A1719" s="5"/>
      <c r="B1719" s="5"/>
      <c r="C1719" s="5"/>
      <c r="D1719" s="5"/>
      <c r="E1719" s="5"/>
      <c r="F1719" s="5"/>
      <c r="G1719" s="16"/>
      <c r="H1719" s="10"/>
      <c r="I1719" s="10"/>
      <c r="L1719" s="70"/>
    </row>
    <row r="1720" spans="1:12" ht="15" thickBot="1" x14ac:dyDescent="0.35">
      <c r="A1720" s="113"/>
      <c r="B1720" s="114"/>
      <c r="C1720" s="114"/>
      <c r="D1720" s="114"/>
      <c r="E1720" s="53"/>
      <c r="F1720" s="114"/>
      <c r="G1720" s="114"/>
      <c r="H1720" s="32"/>
      <c r="I1720" s="115"/>
      <c r="J1720" s="115"/>
      <c r="K1720" s="116"/>
      <c r="L1720" s="70"/>
    </row>
    <row r="1721" spans="1:12" ht="16.2" thickBot="1" x14ac:dyDescent="0.35">
      <c r="A1721" s="27"/>
      <c r="B1721" s="28"/>
      <c r="C1721" s="28"/>
      <c r="D1721" s="28"/>
      <c r="E1721" s="29"/>
      <c r="F1721" s="5"/>
      <c r="G1721" s="30"/>
      <c r="H1721" s="10"/>
      <c r="I1721" s="10"/>
      <c r="J1721" s="5"/>
      <c r="K1721" s="5"/>
      <c r="L1721" s="70"/>
    </row>
    <row r="1722" spans="1:12" ht="15" thickBot="1" x14ac:dyDescent="0.35">
      <c r="A1722" s="149"/>
      <c r="B1722" s="150"/>
      <c r="C1722" s="150"/>
      <c r="D1722" s="150"/>
      <c r="E1722" s="150"/>
      <c r="F1722" s="150"/>
      <c r="G1722" s="150"/>
      <c r="H1722" s="150"/>
      <c r="I1722" s="150"/>
      <c r="J1722" s="150"/>
      <c r="K1722" s="151"/>
      <c r="L1722" s="70"/>
    </row>
    <row r="1723" spans="1:12" ht="15" thickBot="1" x14ac:dyDescent="0.35">
      <c r="A1723" s="149"/>
      <c r="B1723" s="150"/>
      <c r="C1723" s="150"/>
      <c r="D1723" s="150"/>
      <c r="E1723" s="150"/>
      <c r="F1723" s="150"/>
      <c r="G1723" s="150"/>
      <c r="H1723" s="150"/>
      <c r="I1723" s="150"/>
      <c r="J1723" s="150"/>
      <c r="K1723" s="151"/>
      <c r="L1723" s="70"/>
    </row>
    <row r="1724" spans="1:12" x14ac:dyDescent="0.3">
      <c r="A1724" s="155" t="s">
        <v>126</v>
      </c>
      <c r="B1724" s="157" t="s">
        <v>222</v>
      </c>
      <c r="C1724" s="158" t="s">
        <v>221</v>
      </c>
      <c r="D1724" s="159"/>
      <c r="E1724" s="159"/>
      <c r="F1724" s="159"/>
      <c r="G1724" s="159"/>
      <c r="H1724" s="159"/>
      <c r="I1724" s="160"/>
      <c r="J1724" s="164" t="s">
        <v>139</v>
      </c>
      <c r="K1724" s="165"/>
      <c r="L1724" s="69" t="s">
        <v>149</v>
      </c>
    </row>
    <row r="1725" spans="1:12" x14ac:dyDescent="0.3">
      <c r="A1725" s="156"/>
      <c r="B1725" s="134"/>
      <c r="C1725" s="161"/>
      <c r="D1725" s="162"/>
      <c r="E1725" s="162"/>
      <c r="F1725" s="162"/>
      <c r="G1725" s="162"/>
      <c r="H1725" s="162"/>
      <c r="I1725" s="163"/>
      <c r="J1725" s="166">
        <f>K1738+K1743</f>
        <v>0</v>
      </c>
      <c r="K1725" s="167"/>
      <c r="L1725" s="69"/>
    </row>
    <row r="1726" spans="1:12" ht="27.6" x14ac:dyDescent="0.3">
      <c r="A1726" s="12" t="s">
        <v>119</v>
      </c>
      <c r="B1726" s="152" t="s">
        <v>120</v>
      </c>
      <c r="C1726" s="152"/>
      <c r="D1726" s="152"/>
      <c r="E1726" s="152"/>
      <c r="F1726" s="152"/>
      <c r="G1726" s="17" t="s">
        <v>125</v>
      </c>
      <c r="H1726" s="51" t="s">
        <v>124</v>
      </c>
      <c r="I1726" s="14" t="s">
        <v>123</v>
      </c>
      <c r="J1726" s="14" t="s">
        <v>121</v>
      </c>
      <c r="K1726" s="15" t="s">
        <v>122</v>
      </c>
      <c r="L1726" s="70"/>
    </row>
    <row r="1727" spans="1:12" x14ac:dyDescent="0.3">
      <c r="A1727" s="52">
        <v>306555</v>
      </c>
      <c r="B1727" s="153" t="str">
        <f>VLOOKUP(A1727,'CUSTOS UNITÁRIOS'!$A$2:$C$116,2,FALSE)</f>
        <v>ANEL CAIXA ZA CONCRETO PREMOLDADO</v>
      </c>
      <c r="C1727" s="153"/>
      <c r="D1727" s="153"/>
      <c r="E1727" s="153"/>
      <c r="F1727" s="153"/>
      <c r="G1727" s="20">
        <v>1</v>
      </c>
      <c r="H1727" s="21" t="s">
        <v>128</v>
      </c>
      <c r="I1727" s="3">
        <f>VLOOKUP(A1727,'CUSTOS UNITÁRIOS'!$A$2:$C$116,3,FALSE)</f>
        <v>0</v>
      </c>
      <c r="J1727" s="22">
        <f>I1727*G1727</f>
        <v>0</v>
      </c>
      <c r="K1727" s="22">
        <f>J1727*$L$1725</f>
        <v>0</v>
      </c>
      <c r="L1727" s="70"/>
    </row>
    <row r="1728" spans="1:12" x14ac:dyDescent="0.3">
      <c r="A1728" s="52">
        <v>299560</v>
      </c>
      <c r="B1728" s="153" t="str">
        <f>VLOOKUP(A1728,'CUSTOS UNITÁRIOS'!$A$2:$C$116,2,FALSE)</f>
        <v>ARO COM TAMPA ARTICULADA CAIXA ZA</v>
      </c>
      <c r="C1728" s="153"/>
      <c r="D1728" s="153"/>
      <c r="E1728" s="153"/>
      <c r="F1728" s="153"/>
      <c r="G1728" s="20">
        <v>1</v>
      </c>
      <c r="H1728" s="21" t="s">
        <v>128</v>
      </c>
      <c r="I1728" s="3">
        <f>VLOOKUP(A1728,'CUSTOS UNITÁRIOS'!$A$2:$C$116,3,FALSE)</f>
        <v>0</v>
      </c>
      <c r="J1728" s="22">
        <f t="shared" ref="J1728:J1737" si="126">I1728*G1728</f>
        <v>0</v>
      </c>
      <c r="K1728" s="22">
        <f t="shared" ref="K1728:K1737" si="127">J1728*$L$1725</f>
        <v>0</v>
      </c>
      <c r="L1728" s="70"/>
    </row>
    <row r="1729" spans="1:12" x14ac:dyDescent="0.3">
      <c r="A1729" s="52">
        <v>225623</v>
      </c>
      <c r="B1729" s="153" t="str">
        <f>VLOOKUP(A1729,'CUSTOS UNITÁRIOS'!$A$2:$C$116,2,FALSE)</f>
        <v>CABO AL 1X 16MM² 1KV</v>
      </c>
      <c r="C1729" s="153"/>
      <c r="D1729" s="153"/>
      <c r="E1729" s="153"/>
      <c r="F1729" s="153"/>
      <c r="G1729" s="20">
        <v>88</v>
      </c>
      <c r="H1729" s="21" t="s">
        <v>130</v>
      </c>
      <c r="I1729" s="3">
        <f>VLOOKUP(A1729,'CUSTOS UNITÁRIOS'!$A$2:$C$116,3,FALSE)</f>
        <v>0</v>
      </c>
      <c r="J1729" s="22">
        <f t="shared" si="126"/>
        <v>0</v>
      </c>
      <c r="K1729" s="22">
        <f t="shared" si="127"/>
        <v>0</v>
      </c>
      <c r="L1729" s="70"/>
    </row>
    <row r="1730" spans="1:12" x14ac:dyDescent="0.3">
      <c r="A1730" s="52">
        <v>225615</v>
      </c>
      <c r="B1730" s="153" t="str">
        <f>VLOOKUP(A1730,'CUSTOS UNITÁRIOS'!$A$2:$C$116,2,FALSE)</f>
        <v>CABO CU 1X 1,5MM² 1KV XLPE</v>
      </c>
      <c r="C1730" s="153"/>
      <c r="D1730" s="153"/>
      <c r="E1730" s="153"/>
      <c r="F1730" s="153"/>
      <c r="G1730" s="20">
        <v>23</v>
      </c>
      <c r="H1730" s="21" t="s">
        <v>130</v>
      </c>
      <c r="I1730" s="3">
        <f>VLOOKUP(A1730,'CUSTOS UNITÁRIOS'!$A$2:$C$116,3,FALSE)</f>
        <v>0</v>
      </c>
      <c r="J1730" s="22">
        <f t="shared" si="126"/>
        <v>0</v>
      </c>
      <c r="K1730" s="22">
        <f t="shared" si="127"/>
        <v>0</v>
      </c>
      <c r="L1730" s="70"/>
    </row>
    <row r="1731" spans="1:12" x14ac:dyDescent="0.3">
      <c r="A1731" s="52">
        <v>379679</v>
      </c>
      <c r="B1731" s="153" t="str">
        <f>VLOOKUP(A1731,'CUSTOS UNITÁRIOS'!$A$2:$C$116,2,FALSE)</f>
        <v>CONETOR DE PERFURAÇÃO 35-120MM²/1,5MM²</v>
      </c>
      <c r="C1731" s="153"/>
      <c r="D1731" s="153"/>
      <c r="E1731" s="153"/>
      <c r="F1731" s="153"/>
      <c r="G1731" s="20">
        <v>2</v>
      </c>
      <c r="H1731" s="21" t="s">
        <v>128</v>
      </c>
      <c r="I1731" s="3">
        <f>VLOOKUP(A1731,'CUSTOS UNITÁRIOS'!$A$2:$C$116,3,FALSE)</f>
        <v>0</v>
      </c>
      <c r="J1731" s="22">
        <f t="shared" si="126"/>
        <v>0</v>
      </c>
      <c r="K1731" s="22">
        <f t="shared" si="127"/>
        <v>0</v>
      </c>
      <c r="L1731" s="70"/>
    </row>
    <row r="1732" spans="1:12" x14ac:dyDescent="0.3">
      <c r="A1732" s="52">
        <v>349118</v>
      </c>
      <c r="B1732" s="153" t="str">
        <f>VLOOKUP(A1732,'CUSTOS UNITÁRIOS'!$A$2:$C$116,2,FALSE)</f>
        <v>LUMINÁRIA COM EQUIPAMENTO VS 250W POLICARBONATO</v>
      </c>
      <c r="C1732" s="153"/>
      <c r="D1732" s="153"/>
      <c r="E1732" s="153"/>
      <c r="F1732" s="153"/>
      <c r="G1732" s="20">
        <v>2</v>
      </c>
      <c r="H1732" s="21" t="s">
        <v>128</v>
      </c>
      <c r="I1732" s="3">
        <f>VLOOKUP(A1732,'CUSTOS UNITÁRIOS'!$A$2:$C$116,3,FALSE)</f>
        <v>0</v>
      </c>
      <c r="J1732" s="22">
        <f t="shared" si="126"/>
        <v>0</v>
      </c>
      <c r="K1732" s="22">
        <f t="shared" si="127"/>
        <v>0</v>
      </c>
      <c r="L1732" s="70"/>
    </row>
    <row r="1733" spans="1:12" x14ac:dyDescent="0.3">
      <c r="A1733" s="52">
        <v>256537</v>
      </c>
      <c r="B1733" s="153" t="str">
        <f>VLOOKUP(A1733,'CUSTOS UNITÁRIOS'!$A$2:$C$116,2,FALSE)</f>
        <v>LÂMPADA VAPOR DE SÓDIO 250W AP E-40 TUBULAR</v>
      </c>
      <c r="C1733" s="153"/>
      <c r="D1733" s="153"/>
      <c r="E1733" s="153"/>
      <c r="F1733" s="153"/>
      <c r="G1733" s="20">
        <v>2</v>
      </c>
      <c r="H1733" s="21" t="s">
        <v>128</v>
      </c>
      <c r="I1733" s="3">
        <f>VLOOKUP(A1733,'CUSTOS UNITÁRIOS'!$A$2:$C$116,3,FALSE)</f>
        <v>0</v>
      </c>
      <c r="J1733" s="22">
        <f t="shared" si="126"/>
        <v>0</v>
      </c>
      <c r="K1733" s="22">
        <f t="shared" si="127"/>
        <v>0</v>
      </c>
      <c r="L1733" s="70"/>
    </row>
    <row r="1734" spans="1:12" x14ac:dyDescent="0.3">
      <c r="A1734" s="52">
        <v>214668</v>
      </c>
      <c r="B1734" s="153" t="str">
        <f>VLOOKUP(A1734,'CUSTOS UNITÁRIOS'!$A$2:$C$116,2,FALSE)</f>
        <v>POSTE CONCRETO RC IP 11,5M 150DAN</v>
      </c>
      <c r="C1734" s="153"/>
      <c r="D1734" s="153"/>
      <c r="E1734" s="153"/>
      <c r="F1734" s="153"/>
      <c r="G1734" s="20">
        <v>1</v>
      </c>
      <c r="H1734" s="21" t="s">
        <v>128</v>
      </c>
      <c r="I1734" s="3">
        <f>VLOOKUP(A1734,'CUSTOS UNITÁRIOS'!$A$2:$C$116,3,FALSE)</f>
        <v>0</v>
      </c>
      <c r="J1734" s="22">
        <f t="shared" si="126"/>
        <v>0</v>
      </c>
      <c r="K1734" s="22">
        <f t="shared" si="127"/>
        <v>0</v>
      </c>
      <c r="L1734" s="70"/>
    </row>
    <row r="1735" spans="1:12" x14ac:dyDescent="0.3">
      <c r="A1735" s="52">
        <v>354903</v>
      </c>
      <c r="B1735" s="153" t="str">
        <f>VLOOKUP(A1735,'CUSTOS UNITÁRIOS'!$A$2:$C$116,2,FALSE)</f>
        <v>SUPORTE IP 2 LUMINÁRIAS POSTE RC OU AÇO 10/12/14M</v>
      </c>
      <c r="C1735" s="153"/>
      <c r="D1735" s="153"/>
      <c r="E1735" s="153"/>
      <c r="F1735" s="153"/>
      <c r="G1735" s="20">
        <v>1</v>
      </c>
      <c r="H1735" s="21" t="s">
        <v>128</v>
      </c>
      <c r="I1735" s="3">
        <f>VLOOKUP(A1735,'CUSTOS UNITÁRIOS'!$A$2:$C$116,3,FALSE)</f>
        <v>0</v>
      </c>
      <c r="J1735" s="22">
        <f t="shared" si="126"/>
        <v>0</v>
      </c>
      <c r="K1735" s="22">
        <f t="shared" si="127"/>
        <v>0</v>
      </c>
      <c r="L1735" s="70"/>
    </row>
    <row r="1736" spans="1:12" x14ac:dyDescent="0.3">
      <c r="A1736" s="52">
        <v>327361</v>
      </c>
      <c r="B1736" s="153" t="str">
        <f>VLOOKUP(A1736,'CUSTOS UNITÁRIOS'!$A$2:$C$116,2,FALSE)</f>
        <v>RELÉ FOTOELÉTRICO ELETRÔNICO 105-305V</v>
      </c>
      <c r="C1736" s="153"/>
      <c r="D1736" s="153"/>
      <c r="E1736" s="153"/>
      <c r="F1736" s="153"/>
      <c r="G1736" s="20">
        <v>2</v>
      </c>
      <c r="H1736" s="21" t="s">
        <v>128</v>
      </c>
      <c r="I1736" s="3">
        <f>VLOOKUP(A1736,'CUSTOS UNITÁRIOS'!$A$2:$C$116,3,FALSE)</f>
        <v>0</v>
      </c>
      <c r="J1736" s="22">
        <f t="shared" si="126"/>
        <v>0</v>
      </c>
      <c r="K1736" s="22">
        <f t="shared" si="127"/>
        <v>0</v>
      </c>
      <c r="L1736" s="70"/>
    </row>
    <row r="1737" spans="1:12" x14ac:dyDescent="0.3">
      <c r="A1737" s="52">
        <v>377568</v>
      </c>
      <c r="B1737" s="176" t="str">
        <f>VLOOKUP(A1737,'CUSTOS UNITÁRIOS'!$A$2:$C$116,2,FALSE)</f>
        <v>DUTO PEAD CORRUGADO DEN 63MM</v>
      </c>
      <c r="C1737" s="177"/>
      <c r="D1737" s="177"/>
      <c r="E1737" s="177"/>
      <c r="F1737" s="178"/>
      <c r="G1737" s="20">
        <v>44</v>
      </c>
      <c r="H1737" s="21" t="s">
        <v>132</v>
      </c>
      <c r="I1737" s="3">
        <f>VLOOKUP(A1737,'CUSTOS UNITÁRIOS'!$A$2:$C$116,3,FALSE)</f>
        <v>0</v>
      </c>
      <c r="J1737" s="22">
        <f t="shared" si="126"/>
        <v>0</v>
      </c>
      <c r="K1737" s="22">
        <f t="shared" si="127"/>
        <v>0</v>
      </c>
      <c r="L1737" s="70"/>
    </row>
    <row r="1738" spans="1:12" x14ac:dyDescent="0.3">
      <c r="A1738" s="27"/>
      <c r="B1738" s="49"/>
      <c r="C1738" s="49"/>
      <c r="D1738" s="49"/>
      <c r="E1738" s="49"/>
      <c r="F1738" s="49"/>
      <c r="G1738" s="35"/>
      <c r="H1738" s="36"/>
      <c r="I1738" s="37"/>
      <c r="J1738" s="38"/>
      <c r="K1738" s="33">
        <f>SUM(K1727:K1737)</f>
        <v>0</v>
      </c>
      <c r="L1738" s="70"/>
    </row>
    <row r="1739" spans="1:12" x14ac:dyDescent="0.3">
      <c r="A1739" s="27"/>
      <c r="B1739" s="49"/>
      <c r="C1739" s="49"/>
      <c r="D1739" s="49"/>
      <c r="E1739" s="49"/>
      <c r="F1739" s="49"/>
      <c r="G1739" s="35"/>
      <c r="H1739" s="36"/>
      <c r="I1739" s="37"/>
      <c r="J1739" s="38"/>
      <c r="K1739" s="38"/>
      <c r="L1739" s="70"/>
    </row>
    <row r="1740" spans="1:12" x14ac:dyDescent="0.3">
      <c r="A1740" s="154" t="s">
        <v>150</v>
      </c>
      <c r="B1740" s="154"/>
      <c r="C1740" s="154"/>
      <c r="D1740" s="154"/>
      <c r="E1740" s="154"/>
      <c r="F1740" s="154"/>
      <c r="L1740" s="70"/>
    </row>
    <row r="1741" spans="1:12" x14ac:dyDescent="0.3">
      <c r="A1741" s="50" t="s">
        <v>109</v>
      </c>
      <c r="B1741" s="148" t="str">
        <f>VLOOKUP(A1741,'CUSTOS UNITÁRIOS'!$A$2:$C$116,2,FALSE)</f>
        <v xml:space="preserve">UNIDADE DE SERVIÇO DE CONSTRUÇÃO DE REDES </v>
      </c>
      <c r="C1741" s="148"/>
      <c r="D1741" s="148"/>
      <c r="E1741" s="148"/>
      <c r="F1741" s="148"/>
      <c r="G1741" s="23">
        <v>3</v>
      </c>
      <c r="H1741" s="24" t="s">
        <v>128</v>
      </c>
      <c r="I1741" s="24">
        <f>VLOOKUP(A1741,'CUSTOS UNITÁRIOS'!$A$2:$C$116,3,FALSE)</f>
        <v>0</v>
      </c>
      <c r="J1741" s="40">
        <f t="shared" ref="J1741:J1742" si="128">I1741*G1741</f>
        <v>0</v>
      </c>
      <c r="K1741" s="40">
        <f>J1741*1</f>
        <v>0</v>
      </c>
      <c r="L1741" s="70"/>
    </row>
    <row r="1742" spans="1:12" x14ac:dyDescent="0.3">
      <c r="A1742" s="50" t="s">
        <v>111</v>
      </c>
      <c r="B1742" s="148" t="str">
        <f>VLOOKUP(A1742,'CUSTOS UNITÁRIOS'!$A$2:$C$116,2,FALSE)</f>
        <v xml:space="preserve">UNIDADE DE SERVIÇO DE PROJETO </v>
      </c>
      <c r="C1742" s="148"/>
      <c r="D1742" s="148"/>
      <c r="E1742" s="148"/>
      <c r="F1742" s="148"/>
      <c r="G1742" s="23">
        <v>3.1</v>
      </c>
      <c r="H1742" s="24" t="s">
        <v>128</v>
      </c>
      <c r="I1742" s="24">
        <f>VLOOKUP(A1742,'CUSTOS UNITÁRIOS'!$A$2:$C$116,3,FALSE)</f>
        <v>0</v>
      </c>
      <c r="J1742" s="40">
        <f t="shared" si="128"/>
        <v>0</v>
      </c>
      <c r="K1742" s="40">
        <f>J1742*1</f>
        <v>0</v>
      </c>
      <c r="L1742" s="70"/>
    </row>
    <row r="1743" spans="1:12" x14ac:dyDescent="0.3">
      <c r="K1743" s="22">
        <f>K1741+K1742</f>
        <v>0</v>
      </c>
      <c r="L1743" s="70"/>
    </row>
    <row r="1744" spans="1:12" x14ac:dyDescent="0.3">
      <c r="L1744" s="70"/>
    </row>
    <row r="1745" spans="1:12" x14ac:dyDescent="0.3">
      <c r="L1745" s="70"/>
    </row>
    <row r="1746" spans="1:12" x14ac:dyDescent="0.3">
      <c r="L1746" s="70"/>
    </row>
    <row r="1747" spans="1:12" x14ac:dyDescent="0.3">
      <c r="L1747" s="70"/>
    </row>
    <row r="1748" spans="1:12" x14ac:dyDescent="0.3">
      <c r="L1748" s="70"/>
    </row>
    <row r="1749" spans="1:12" x14ac:dyDescent="0.3">
      <c r="L1749" s="70"/>
    </row>
    <row r="1750" spans="1:12" x14ac:dyDescent="0.3">
      <c r="L1750" s="70"/>
    </row>
    <row r="1751" spans="1:12" x14ac:dyDescent="0.3">
      <c r="L1751" s="70"/>
    </row>
    <row r="1752" spans="1:12" x14ac:dyDescent="0.3">
      <c r="L1752" s="70"/>
    </row>
    <row r="1753" spans="1:12" x14ac:dyDescent="0.3">
      <c r="L1753" s="70"/>
    </row>
    <row r="1754" spans="1:12" ht="15" thickBot="1" x14ac:dyDescent="0.35">
      <c r="L1754" s="70"/>
    </row>
    <row r="1755" spans="1:12" ht="15" customHeight="1" x14ac:dyDescent="0.3">
      <c r="A1755" s="121" t="s">
        <v>344</v>
      </c>
      <c r="B1755" s="105"/>
      <c r="C1755" s="105"/>
      <c r="D1755" s="105"/>
      <c r="E1755" s="105"/>
      <c r="F1755" s="105"/>
      <c r="G1755" s="106"/>
      <c r="H1755" s="8"/>
      <c r="I1755" s="8"/>
      <c r="L1755" s="70"/>
    </row>
    <row r="1756" spans="1:12" x14ac:dyDescent="0.3">
      <c r="A1756" s="107"/>
      <c r="B1756" s="108"/>
      <c r="C1756" s="108"/>
      <c r="D1756" s="108"/>
      <c r="E1756" s="108"/>
      <c r="F1756" s="108"/>
      <c r="G1756" s="109"/>
      <c r="H1756" s="8"/>
      <c r="I1756" s="8"/>
      <c r="L1756" s="70"/>
    </row>
    <row r="1757" spans="1:12" ht="15" thickBot="1" x14ac:dyDescent="0.35">
      <c r="A1757" s="110"/>
      <c r="B1757" s="111"/>
      <c r="C1757" s="111"/>
      <c r="D1757" s="111"/>
      <c r="E1757" s="111"/>
      <c r="F1757" s="111"/>
      <c r="G1757" s="112"/>
      <c r="H1757" s="9"/>
      <c r="I1757" s="9"/>
      <c r="J1757" s="6"/>
      <c r="K1757" s="6"/>
      <c r="L1757" s="70"/>
    </row>
    <row r="1758" spans="1:12" ht="15" thickBot="1" x14ac:dyDescent="0.35">
      <c r="A1758" s="5"/>
      <c r="B1758" s="5"/>
      <c r="C1758" s="5"/>
      <c r="D1758" s="5"/>
      <c r="E1758" s="5"/>
      <c r="F1758" s="5"/>
      <c r="G1758" s="16"/>
      <c r="H1758" s="10"/>
      <c r="I1758" s="10"/>
      <c r="L1758" s="70"/>
    </row>
    <row r="1759" spans="1:12" ht="15" thickBot="1" x14ac:dyDescent="0.35">
      <c r="A1759" s="113"/>
      <c r="B1759" s="114"/>
      <c r="C1759" s="114"/>
      <c r="D1759" s="114"/>
      <c r="E1759" s="53"/>
      <c r="F1759" s="114"/>
      <c r="G1759" s="114"/>
      <c r="H1759" s="32"/>
      <c r="I1759" s="115"/>
      <c r="J1759" s="115"/>
      <c r="K1759" s="116"/>
      <c r="L1759" s="70"/>
    </row>
    <row r="1760" spans="1:12" ht="16.2" thickBot="1" x14ac:dyDescent="0.35">
      <c r="A1760" s="27"/>
      <c r="B1760" s="28"/>
      <c r="C1760" s="28"/>
      <c r="D1760" s="28"/>
      <c r="E1760" s="29"/>
      <c r="F1760" s="5"/>
      <c r="G1760" s="30"/>
      <c r="H1760" s="10"/>
      <c r="I1760" s="10"/>
      <c r="J1760" s="5"/>
      <c r="K1760" s="5"/>
      <c r="L1760" s="70"/>
    </row>
    <row r="1761" spans="1:12" ht="15" thickBot="1" x14ac:dyDescent="0.35">
      <c r="A1761" s="149"/>
      <c r="B1761" s="150"/>
      <c r="C1761" s="150"/>
      <c r="D1761" s="150"/>
      <c r="E1761" s="150"/>
      <c r="F1761" s="150"/>
      <c r="G1761" s="150"/>
      <c r="H1761" s="150"/>
      <c r="I1761" s="150"/>
      <c r="J1761" s="150"/>
      <c r="K1761" s="151"/>
      <c r="L1761" s="70"/>
    </row>
    <row r="1762" spans="1:12" ht="15" thickBot="1" x14ac:dyDescent="0.35">
      <c r="A1762" s="149"/>
      <c r="B1762" s="150"/>
      <c r="C1762" s="150"/>
      <c r="D1762" s="150"/>
      <c r="E1762" s="150"/>
      <c r="F1762" s="150"/>
      <c r="G1762" s="150"/>
      <c r="H1762" s="150"/>
      <c r="I1762" s="150"/>
      <c r="J1762" s="150"/>
      <c r="K1762" s="151"/>
      <c r="L1762" s="70"/>
    </row>
    <row r="1763" spans="1:12" x14ac:dyDescent="0.3">
      <c r="A1763" s="155" t="s">
        <v>126</v>
      </c>
      <c r="B1763" s="157" t="s">
        <v>223</v>
      </c>
      <c r="C1763" s="158" t="s">
        <v>228</v>
      </c>
      <c r="D1763" s="159"/>
      <c r="E1763" s="159"/>
      <c r="F1763" s="159"/>
      <c r="G1763" s="159"/>
      <c r="H1763" s="159"/>
      <c r="I1763" s="160"/>
      <c r="J1763" s="164" t="s">
        <v>139</v>
      </c>
      <c r="K1763" s="165"/>
      <c r="L1763" s="69" t="s">
        <v>149</v>
      </c>
    </row>
    <row r="1764" spans="1:12" x14ac:dyDescent="0.3">
      <c r="A1764" s="156"/>
      <c r="B1764" s="134"/>
      <c r="C1764" s="161"/>
      <c r="D1764" s="162"/>
      <c r="E1764" s="162"/>
      <c r="F1764" s="162"/>
      <c r="G1764" s="162"/>
      <c r="H1764" s="162"/>
      <c r="I1764" s="163"/>
      <c r="J1764" s="166">
        <f>K1778+K1783</f>
        <v>0</v>
      </c>
      <c r="K1764" s="167"/>
      <c r="L1764" s="69"/>
    </row>
    <row r="1765" spans="1:12" ht="27.6" x14ac:dyDescent="0.3">
      <c r="A1765" s="12" t="s">
        <v>119</v>
      </c>
      <c r="B1765" s="152" t="s">
        <v>120</v>
      </c>
      <c r="C1765" s="152"/>
      <c r="D1765" s="152"/>
      <c r="E1765" s="152"/>
      <c r="F1765" s="152"/>
      <c r="G1765" s="17" t="s">
        <v>125</v>
      </c>
      <c r="H1765" s="51" t="s">
        <v>124</v>
      </c>
      <c r="I1765" s="14" t="s">
        <v>123</v>
      </c>
      <c r="J1765" s="14" t="s">
        <v>121</v>
      </c>
      <c r="K1765" s="15" t="s">
        <v>122</v>
      </c>
      <c r="L1765" s="70"/>
    </row>
    <row r="1766" spans="1:12" x14ac:dyDescent="0.3">
      <c r="A1766" s="52">
        <v>306555</v>
      </c>
      <c r="B1766" s="153" t="str">
        <f>VLOOKUP(A1766,'CUSTOS UNITÁRIOS'!$A$2:$C$116,2,FALSE)</f>
        <v>ANEL CAIXA ZA CONCRETO PREMOLDADO</v>
      </c>
      <c r="C1766" s="153"/>
      <c r="D1766" s="153"/>
      <c r="E1766" s="153"/>
      <c r="F1766" s="153"/>
      <c r="G1766" s="20">
        <v>1</v>
      </c>
      <c r="H1766" s="21" t="s">
        <v>128</v>
      </c>
      <c r="I1766" s="3">
        <f>VLOOKUP(A1766,'CUSTOS UNITÁRIOS'!$A$2:$C$116,3,FALSE)</f>
        <v>0</v>
      </c>
      <c r="J1766" s="22">
        <f>I1766*G1766</f>
        <v>0</v>
      </c>
      <c r="K1766" s="22">
        <f>J1766*$L$1764</f>
        <v>0</v>
      </c>
      <c r="L1766" s="70"/>
    </row>
    <row r="1767" spans="1:12" x14ac:dyDescent="0.3">
      <c r="A1767" s="52">
        <v>299560</v>
      </c>
      <c r="B1767" s="153" t="str">
        <f>VLOOKUP(A1767,'CUSTOS UNITÁRIOS'!$A$2:$C$116,2,FALSE)</f>
        <v>ARO COM TAMPA ARTICULADA CAIXA ZA</v>
      </c>
      <c r="C1767" s="153"/>
      <c r="D1767" s="153"/>
      <c r="E1767" s="153"/>
      <c r="F1767" s="153"/>
      <c r="G1767" s="20">
        <v>1</v>
      </c>
      <c r="H1767" s="21" t="s">
        <v>128</v>
      </c>
      <c r="I1767" s="3">
        <f>VLOOKUP(A1767,'CUSTOS UNITÁRIOS'!$A$2:$C$116,3,FALSE)</f>
        <v>0</v>
      </c>
      <c r="J1767" s="22">
        <f t="shared" ref="J1767:J1776" si="129">I1767*G1767</f>
        <v>0</v>
      </c>
      <c r="K1767" s="22">
        <f t="shared" ref="K1767:K1777" si="130">J1767*$L$1764</f>
        <v>0</v>
      </c>
      <c r="L1767" s="70"/>
    </row>
    <row r="1768" spans="1:12" x14ac:dyDescent="0.3">
      <c r="A1768" s="52">
        <v>225623</v>
      </c>
      <c r="B1768" s="153" t="str">
        <f>VLOOKUP(A1768,'CUSTOS UNITÁRIOS'!$A$2:$C$116,2,FALSE)</f>
        <v>CABO AL 1X 16MM² 1KV</v>
      </c>
      <c r="C1768" s="153"/>
      <c r="D1768" s="153"/>
      <c r="E1768" s="153"/>
      <c r="F1768" s="153"/>
      <c r="G1768" s="20">
        <v>88</v>
      </c>
      <c r="H1768" s="21" t="s">
        <v>130</v>
      </c>
      <c r="I1768" s="3">
        <f>VLOOKUP(A1768,'CUSTOS UNITÁRIOS'!$A$2:$C$116,3,FALSE)</f>
        <v>0</v>
      </c>
      <c r="J1768" s="22">
        <f t="shared" si="129"/>
        <v>0</v>
      </c>
      <c r="K1768" s="22">
        <f t="shared" si="130"/>
        <v>0</v>
      </c>
      <c r="L1768" s="70"/>
    </row>
    <row r="1769" spans="1:12" x14ac:dyDescent="0.3">
      <c r="A1769" s="52">
        <v>225615</v>
      </c>
      <c r="B1769" s="153" t="str">
        <f>VLOOKUP(A1769,'CUSTOS UNITÁRIOS'!$A$2:$C$116,2,FALSE)</f>
        <v>CABO CU 1X 1,5MM² 1KV XLPE</v>
      </c>
      <c r="C1769" s="153"/>
      <c r="D1769" s="153"/>
      <c r="E1769" s="153"/>
      <c r="F1769" s="153"/>
      <c r="G1769" s="20">
        <v>23</v>
      </c>
      <c r="H1769" s="21" t="s">
        <v>130</v>
      </c>
      <c r="I1769" s="3">
        <f>VLOOKUP(A1769,'CUSTOS UNITÁRIOS'!$A$2:$C$116,3,FALSE)</f>
        <v>0</v>
      </c>
      <c r="J1769" s="22">
        <f t="shared" si="129"/>
        <v>0</v>
      </c>
      <c r="K1769" s="22">
        <f t="shared" si="130"/>
        <v>0</v>
      </c>
      <c r="L1769" s="70"/>
    </row>
    <row r="1770" spans="1:12" x14ac:dyDescent="0.3">
      <c r="A1770" s="52">
        <v>379679</v>
      </c>
      <c r="B1770" s="153" t="str">
        <f>VLOOKUP(A1770,'CUSTOS UNITÁRIOS'!$A$2:$C$116,2,FALSE)</f>
        <v>CONETOR DE PERFURAÇÃO 35-120MM²/1,5MM²</v>
      </c>
      <c r="C1770" s="153"/>
      <c r="D1770" s="153"/>
      <c r="E1770" s="153"/>
      <c r="F1770" s="153"/>
      <c r="G1770" s="20">
        <v>2</v>
      </c>
      <c r="H1770" s="21" t="s">
        <v>128</v>
      </c>
      <c r="I1770" s="3">
        <f>VLOOKUP(A1770,'CUSTOS UNITÁRIOS'!$A$2:$C$116,3,FALSE)</f>
        <v>0</v>
      </c>
      <c r="J1770" s="22">
        <f t="shared" si="129"/>
        <v>0</v>
      </c>
      <c r="K1770" s="22">
        <f t="shared" si="130"/>
        <v>0</v>
      </c>
      <c r="L1770" s="70"/>
    </row>
    <row r="1771" spans="1:12" x14ac:dyDescent="0.3">
      <c r="A1771" s="52">
        <v>354900</v>
      </c>
      <c r="B1771" s="153" t="str">
        <f>VLOOKUP(A1771,'CUSTOS UNITÁRIOS'!$A$2:$C$116,2,FALSE)</f>
        <v>LUMINÁRIA COM EQUIPAMENTO VS 150W POLICARBONATO</v>
      </c>
      <c r="C1771" s="153"/>
      <c r="D1771" s="153"/>
      <c r="E1771" s="153"/>
      <c r="F1771" s="153"/>
      <c r="G1771" s="20">
        <v>1</v>
      </c>
      <c r="H1771" s="21" t="s">
        <v>128</v>
      </c>
      <c r="I1771" s="3">
        <f>VLOOKUP(A1771,'CUSTOS UNITÁRIOS'!$A$2:$C$116,3,FALSE)</f>
        <v>0</v>
      </c>
      <c r="J1771" s="22">
        <f t="shared" si="129"/>
        <v>0</v>
      </c>
      <c r="K1771" s="22">
        <f t="shared" si="130"/>
        <v>0</v>
      </c>
      <c r="L1771" s="70"/>
    </row>
    <row r="1772" spans="1:12" x14ac:dyDescent="0.3">
      <c r="A1772" s="52">
        <v>354899</v>
      </c>
      <c r="B1772" s="153" t="str">
        <f>VLOOKUP(A1772,'CUSTOS UNITÁRIOS'!$A$2:$C$116,2,FALSE)</f>
        <v>LÂMPADA VAPOR DE SÓDIO 150W AP E-40 TUBULAR</v>
      </c>
      <c r="C1772" s="153"/>
      <c r="D1772" s="153"/>
      <c r="E1772" s="153"/>
      <c r="F1772" s="153"/>
      <c r="G1772" s="20">
        <v>1</v>
      </c>
      <c r="H1772" s="21" t="s">
        <v>128</v>
      </c>
      <c r="I1772" s="3">
        <f>VLOOKUP(A1772,'CUSTOS UNITÁRIOS'!$A$2:$C$116,3,FALSE)</f>
        <v>0</v>
      </c>
      <c r="J1772" s="22">
        <f t="shared" si="129"/>
        <v>0</v>
      </c>
      <c r="K1772" s="22">
        <f t="shared" si="130"/>
        <v>0</v>
      </c>
      <c r="L1772" s="70"/>
    </row>
    <row r="1773" spans="1:12" x14ac:dyDescent="0.3">
      <c r="A1773" s="52">
        <v>377117</v>
      </c>
      <c r="B1773" s="153" t="str">
        <f>VLOOKUP(A1773,'CUSTOS UNITÁRIOS'!$A$2:$C$116,2,FALSE)</f>
        <v>POSTE AÇO IP OCTOG ENGAST 9,3M P/ CHIC/SEÇÃO RETA</v>
      </c>
      <c r="C1773" s="153"/>
      <c r="D1773" s="153"/>
      <c r="E1773" s="153"/>
      <c r="F1773" s="153"/>
      <c r="G1773" s="20">
        <v>1</v>
      </c>
      <c r="H1773" s="21" t="s">
        <v>128</v>
      </c>
      <c r="I1773" s="3">
        <f>VLOOKUP(A1773,'CUSTOS UNITÁRIOS'!$A$2:$C$116,3,FALSE)</f>
        <v>0</v>
      </c>
      <c r="J1773" s="22">
        <f t="shared" si="129"/>
        <v>0</v>
      </c>
      <c r="K1773" s="22">
        <f t="shared" si="130"/>
        <v>0</v>
      </c>
      <c r="L1773" s="70"/>
    </row>
    <row r="1774" spans="1:12" x14ac:dyDescent="0.3">
      <c r="A1774" s="52">
        <v>376852</v>
      </c>
      <c r="B1774" s="153" t="str">
        <f>VLOOKUP(A1774,'CUSTOS UNITÁRIOS'!$A$2:$C$116,2,FALSE)</f>
        <v>SEÇÃO RETA OCTOGONAL 2,2M P/ POSTE DE AÇO OCTOG IP</v>
      </c>
      <c r="C1774" s="153"/>
      <c r="D1774" s="153"/>
      <c r="E1774" s="153"/>
      <c r="F1774" s="153"/>
      <c r="G1774" s="20">
        <v>1</v>
      </c>
      <c r="H1774" s="21" t="s">
        <v>128</v>
      </c>
      <c r="I1774" s="3">
        <f>VLOOKUP(A1774,'CUSTOS UNITÁRIOS'!$A$2:$C$116,3,FALSE)</f>
        <v>0</v>
      </c>
      <c r="J1774" s="22">
        <f t="shared" si="129"/>
        <v>0</v>
      </c>
      <c r="K1774" s="22">
        <f t="shared" si="130"/>
        <v>0</v>
      </c>
      <c r="L1774" s="70"/>
    </row>
    <row r="1775" spans="1:12" x14ac:dyDescent="0.3">
      <c r="A1775" s="52">
        <v>354902</v>
      </c>
      <c r="B1775" s="153" t="str">
        <f>VLOOKUP(A1775,'CUSTOS UNITÁRIOS'!$A$2:$C$116,2,FALSE)</f>
        <v>SUPORTE IP 1 LUMINÁRIA POSTE RC OU AÇO 10/12/14M</v>
      </c>
      <c r="C1775" s="153"/>
      <c r="D1775" s="153"/>
      <c r="E1775" s="153"/>
      <c r="F1775" s="153"/>
      <c r="G1775" s="20">
        <v>1</v>
      </c>
      <c r="H1775" s="21" t="s">
        <v>128</v>
      </c>
      <c r="I1775" s="3">
        <f>VLOOKUP(A1775,'CUSTOS UNITÁRIOS'!$A$2:$C$116,3,FALSE)</f>
        <v>0</v>
      </c>
      <c r="J1775" s="22">
        <f t="shared" si="129"/>
        <v>0</v>
      </c>
      <c r="K1775" s="22">
        <f t="shared" si="130"/>
        <v>0</v>
      </c>
      <c r="L1775" s="70"/>
    </row>
    <row r="1776" spans="1:12" x14ac:dyDescent="0.3">
      <c r="A1776" s="52">
        <v>327361</v>
      </c>
      <c r="B1776" s="176" t="str">
        <f>VLOOKUP(A1776,'CUSTOS UNITÁRIOS'!$A$2:$C$116,2,FALSE)</f>
        <v>RELÉ FOTOELÉTRICO ELETRÔNICO 105-305V</v>
      </c>
      <c r="C1776" s="177"/>
      <c r="D1776" s="177"/>
      <c r="E1776" s="177"/>
      <c r="F1776" s="178"/>
      <c r="G1776" s="20">
        <v>2</v>
      </c>
      <c r="H1776" s="21" t="s">
        <v>128</v>
      </c>
      <c r="I1776" s="3">
        <f>VLOOKUP(A1776,'CUSTOS UNITÁRIOS'!$A$2:$C$116,3,FALSE)</f>
        <v>0</v>
      </c>
      <c r="J1776" s="22">
        <f t="shared" si="129"/>
        <v>0</v>
      </c>
      <c r="K1776" s="22">
        <f t="shared" si="130"/>
        <v>0</v>
      </c>
      <c r="L1776" s="70"/>
    </row>
    <row r="1777" spans="1:12" x14ac:dyDescent="0.3">
      <c r="A1777" s="52">
        <v>377568</v>
      </c>
      <c r="B1777" s="176" t="str">
        <f>VLOOKUP(A1777,'CUSTOS UNITÁRIOS'!$A$2:$C$116,2,FALSE)</f>
        <v>DUTO PEAD CORRUGADO DEN 63MM</v>
      </c>
      <c r="C1777" s="177"/>
      <c r="D1777" s="177"/>
      <c r="E1777" s="177"/>
      <c r="F1777" s="178"/>
      <c r="G1777" s="20">
        <v>46</v>
      </c>
      <c r="H1777" s="21" t="s">
        <v>132</v>
      </c>
      <c r="I1777" s="3">
        <f>VLOOKUP(A1777,'CUSTOS UNITÁRIOS'!$A$2:$C$116,3,FALSE)</f>
        <v>0</v>
      </c>
      <c r="J1777" s="22">
        <f t="shared" ref="J1777" si="131">I1777*G1777</f>
        <v>0</v>
      </c>
      <c r="K1777" s="22">
        <f t="shared" si="130"/>
        <v>0</v>
      </c>
      <c r="L1777" s="70"/>
    </row>
    <row r="1778" spans="1:12" x14ac:dyDescent="0.3">
      <c r="A1778" s="27"/>
      <c r="B1778" s="49"/>
      <c r="C1778" s="49"/>
      <c r="D1778" s="49"/>
      <c r="E1778" s="49"/>
      <c r="F1778" s="49"/>
      <c r="G1778" s="35"/>
      <c r="H1778" s="36"/>
      <c r="I1778" s="37"/>
      <c r="J1778" s="38"/>
      <c r="K1778" s="33">
        <f>SUM(K1766:K1777)</f>
        <v>0</v>
      </c>
      <c r="L1778" s="70"/>
    </row>
    <row r="1779" spans="1:12" x14ac:dyDescent="0.3">
      <c r="A1779" s="27"/>
      <c r="B1779" s="49"/>
      <c r="C1779" s="49"/>
      <c r="D1779" s="49"/>
      <c r="E1779" s="49"/>
      <c r="F1779" s="49"/>
      <c r="G1779" s="35"/>
      <c r="H1779" s="36"/>
      <c r="I1779" s="37"/>
      <c r="J1779" s="38"/>
      <c r="K1779" s="38"/>
      <c r="L1779" s="70"/>
    </row>
    <row r="1780" spans="1:12" x14ac:dyDescent="0.3">
      <c r="A1780" s="154" t="s">
        <v>150</v>
      </c>
      <c r="B1780" s="154"/>
      <c r="C1780" s="154"/>
      <c r="D1780" s="154"/>
      <c r="E1780" s="154"/>
      <c r="F1780" s="154"/>
      <c r="L1780" s="70"/>
    </row>
    <row r="1781" spans="1:12" x14ac:dyDescent="0.3">
      <c r="A1781" s="50" t="s">
        <v>109</v>
      </c>
      <c r="B1781" s="148" t="str">
        <f>VLOOKUP(A1781,'CUSTOS UNITÁRIOS'!$A$2:$C$116,2,FALSE)</f>
        <v xml:space="preserve">UNIDADE DE SERVIÇO DE CONSTRUÇÃO DE REDES </v>
      </c>
      <c r="C1781" s="148"/>
      <c r="D1781" s="148"/>
      <c r="E1781" s="148"/>
      <c r="F1781" s="148"/>
      <c r="G1781" s="23">
        <v>3</v>
      </c>
      <c r="H1781" s="24" t="s">
        <v>128</v>
      </c>
      <c r="I1781" s="24">
        <f>VLOOKUP(A1781,'CUSTOS UNITÁRIOS'!$A$2:$C$116,3,FALSE)</f>
        <v>0</v>
      </c>
      <c r="J1781" s="40">
        <f t="shared" ref="J1781:J1782" si="132">I1781*G1781</f>
        <v>0</v>
      </c>
      <c r="K1781" s="40">
        <f>J1781*1</f>
        <v>0</v>
      </c>
      <c r="L1781" s="70"/>
    </row>
    <row r="1782" spans="1:12" x14ac:dyDescent="0.3">
      <c r="A1782" s="50" t="s">
        <v>111</v>
      </c>
      <c r="B1782" s="148" t="str">
        <f>VLOOKUP(A1782,'CUSTOS UNITÁRIOS'!$A$2:$C$116,2,FALSE)</f>
        <v xml:space="preserve">UNIDADE DE SERVIÇO DE PROJETO </v>
      </c>
      <c r="C1782" s="148"/>
      <c r="D1782" s="148"/>
      <c r="E1782" s="148"/>
      <c r="F1782" s="148"/>
      <c r="G1782" s="23">
        <v>3.1</v>
      </c>
      <c r="H1782" s="24" t="s">
        <v>128</v>
      </c>
      <c r="I1782" s="24">
        <f>VLOOKUP(A1782,'CUSTOS UNITÁRIOS'!$A$2:$C$116,3,FALSE)</f>
        <v>0</v>
      </c>
      <c r="J1782" s="40">
        <f t="shared" si="132"/>
        <v>0</v>
      </c>
      <c r="K1782" s="40">
        <f>J1782*1</f>
        <v>0</v>
      </c>
      <c r="L1782" s="70"/>
    </row>
    <row r="1783" spans="1:12" x14ac:dyDescent="0.3">
      <c r="K1783" s="22">
        <f>K1781+K1782</f>
        <v>0</v>
      </c>
      <c r="L1783" s="70"/>
    </row>
    <row r="1784" spans="1:12" x14ac:dyDescent="0.3">
      <c r="L1784" s="70"/>
    </row>
    <row r="1785" spans="1:12" x14ac:dyDescent="0.3">
      <c r="L1785" s="70"/>
    </row>
    <row r="1786" spans="1:12" x14ac:dyDescent="0.3">
      <c r="L1786" s="70"/>
    </row>
    <row r="1787" spans="1:12" x14ac:dyDescent="0.3">
      <c r="L1787" s="70"/>
    </row>
    <row r="1788" spans="1:12" x14ac:dyDescent="0.3">
      <c r="L1788" s="70"/>
    </row>
    <row r="1789" spans="1:12" x14ac:dyDescent="0.3">
      <c r="L1789" s="70"/>
    </row>
    <row r="1790" spans="1:12" x14ac:dyDescent="0.3">
      <c r="L1790" s="70"/>
    </row>
    <row r="1791" spans="1:12" x14ac:dyDescent="0.3">
      <c r="L1791" s="70"/>
    </row>
    <row r="1792" spans="1:12" x14ac:dyDescent="0.3">
      <c r="L1792" s="70"/>
    </row>
    <row r="1793" spans="1:12" ht="15" thickBot="1" x14ac:dyDescent="0.35">
      <c r="L1793" s="70"/>
    </row>
    <row r="1794" spans="1:12" ht="15" customHeight="1" x14ac:dyDescent="0.3">
      <c r="A1794" s="121" t="s">
        <v>344</v>
      </c>
      <c r="B1794" s="105"/>
      <c r="C1794" s="105"/>
      <c r="D1794" s="105"/>
      <c r="E1794" s="105"/>
      <c r="F1794" s="105"/>
      <c r="G1794" s="106"/>
      <c r="H1794" s="8"/>
      <c r="I1794" s="8"/>
      <c r="L1794" s="70"/>
    </row>
    <row r="1795" spans="1:12" x14ac:dyDescent="0.3">
      <c r="A1795" s="107"/>
      <c r="B1795" s="108"/>
      <c r="C1795" s="108"/>
      <c r="D1795" s="108"/>
      <c r="E1795" s="108"/>
      <c r="F1795" s="108"/>
      <c r="G1795" s="109"/>
      <c r="H1795" s="8"/>
      <c r="I1795" s="8"/>
      <c r="L1795" s="70"/>
    </row>
    <row r="1796" spans="1:12" ht="15" thickBot="1" x14ac:dyDescent="0.35">
      <c r="A1796" s="110"/>
      <c r="B1796" s="111"/>
      <c r="C1796" s="111"/>
      <c r="D1796" s="111"/>
      <c r="E1796" s="111"/>
      <c r="F1796" s="111"/>
      <c r="G1796" s="112"/>
      <c r="H1796" s="9"/>
      <c r="I1796" s="9"/>
      <c r="J1796" s="6"/>
      <c r="K1796" s="6"/>
      <c r="L1796" s="70"/>
    </row>
    <row r="1797" spans="1:12" ht="15" thickBot="1" x14ac:dyDescent="0.35">
      <c r="A1797" s="5"/>
      <c r="B1797" s="5"/>
      <c r="C1797" s="5"/>
      <c r="D1797" s="5"/>
      <c r="E1797" s="5"/>
      <c r="F1797" s="5"/>
      <c r="G1797" s="16"/>
      <c r="H1797" s="10"/>
      <c r="I1797" s="10"/>
      <c r="L1797" s="70"/>
    </row>
    <row r="1798" spans="1:12" ht="15" thickBot="1" x14ac:dyDescent="0.35">
      <c r="A1798" s="113"/>
      <c r="B1798" s="114"/>
      <c r="C1798" s="114"/>
      <c r="D1798" s="114"/>
      <c r="E1798" s="53"/>
      <c r="F1798" s="114"/>
      <c r="G1798" s="114"/>
      <c r="H1798" s="32"/>
      <c r="I1798" s="115"/>
      <c r="J1798" s="115"/>
      <c r="K1798" s="116"/>
      <c r="L1798" s="70"/>
    </row>
    <row r="1799" spans="1:12" ht="16.2" thickBot="1" x14ac:dyDescent="0.35">
      <c r="A1799" s="27"/>
      <c r="B1799" s="28"/>
      <c r="C1799" s="28"/>
      <c r="D1799" s="28"/>
      <c r="E1799" s="29"/>
      <c r="F1799" s="5"/>
      <c r="G1799" s="30"/>
      <c r="H1799" s="10"/>
      <c r="I1799" s="10"/>
      <c r="J1799" s="5"/>
      <c r="K1799" s="5"/>
      <c r="L1799" s="70"/>
    </row>
    <row r="1800" spans="1:12" ht="15" thickBot="1" x14ac:dyDescent="0.35">
      <c r="A1800" s="149"/>
      <c r="B1800" s="150"/>
      <c r="C1800" s="150"/>
      <c r="D1800" s="150"/>
      <c r="E1800" s="150"/>
      <c r="F1800" s="150"/>
      <c r="G1800" s="150"/>
      <c r="H1800" s="150"/>
      <c r="I1800" s="150"/>
      <c r="J1800" s="150"/>
      <c r="K1800" s="151"/>
      <c r="L1800" s="70"/>
    </row>
    <row r="1801" spans="1:12" ht="15" thickBot="1" x14ac:dyDescent="0.35">
      <c r="A1801" s="149"/>
      <c r="B1801" s="150"/>
      <c r="C1801" s="150"/>
      <c r="D1801" s="150"/>
      <c r="E1801" s="150"/>
      <c r="F1801" s="150"/>
      <c r="G1801" s="150"/>
      <c r="H1801" s="150"/>
      <c r="I1801" s="150"/>
      <c r="J1801" s="150"/>
      <c r="K1801" s="151"/>
      <c r="L1801" s="70"/>
    </row>
    <row r="1802" spans="1:12" x14ac:dyDescent="0.3">
      <c r="A1802" s="155" t="s">
        <v>126</v>
      </c>
      <c r="B1802" s="157" t="s">
        <v>224</v>
      </c>
      <c r="C1802" s="158" t="s">
        <v>227</v>
      </c>
      <c r="D1802" s="159"/>
      <c r="E1802" s="159"/>
      <c r="F1802" s="159"/>
      <c r="G1802" s="159"/>
      <c r="H1802" s="159"/>
      <c r="I1802" s="160"/>
      <c r="J1802" s="164" t="s">
        <v>139</v>
      </c>
      <c r="K1802" s="165"/>
      <c r="L1802" s="69" t="s">
        <v>149</v>
      </c>
    </row>
    <row r="1803" spans="1:12" x14ac:dyDescent="0.3">
      <c r="A1803" s="156"/>
      <c r="B1803" s="134"/>
      <c r="C1803" s="161"/>
      <c r="D1803" s="162"/>
      <c r="E1803" s="162"/>
      <c r="F1803" s="162"/>
      <c r="G1803" s="162"/>
      <c r="H1803" s="162"/>
      <c r="I1803" s="163"/>
      <c r="J1803" s="166">
        <f>K1817+K1822</f>
        <v>0</v>
      </c>
      <c r="K1803" s="167"/>
      <c r="L1803" s="69"/>
    </row>
    <row r="1804" spans="1:12" ht="27.6" x14ac:dyDescent="0.3">
      <c r="A1804" s="12" t="s">
        <v>119</v>
      </c>
      <c r="B1804" s="152" t="s">
        <v>120</v>
      </c>
      <c r="C1804" s="152"/>
      <c r="D1804" s="152"/>
      <c r="E1804" s="152"/>
      <c r="F1804" s="152"/>
      <c r="G1804" s="17" t="s">
        <v>125</v>
      </c>
      <c r="H1804" s="51" t="s">
        <v>124</v>
      </c>
      <c r="I1804" s="14" t="s">
        <v>123</v>
      </c>
      <c r="J1804" s="14" t="s">
        <v>121</v>
      </c>
      <c r="K1804" s="15" t="s">
        <v>122</v>
      </c>
      <c r="L1804" s="70"/>
    </row>
    <row r="1805" spans="1:12" x14ac:dyDescent="0.3">
      <c r="A1805" s="52">
        <v>306555</v>
      </c>
      <c r="B1805" s="153" t="str">
        <f>VLOOKUP(A1805,'CUSTOS UNITÁRIOS'!$A$2:$C$116,2,FALSE)</f>
        <v>ANEL CAIXA ZA CONCRETO PREMOLDADO</v>
      </c>
      <c r="C1805" s="153"/>
      <c r="D1805" s="153"/>
      <c r="E1805" s="153"/>
      <c r="F1805" s="153"/>
      <c r="G1805" s="20">
        <v>1</v>
      </c>
      <c r="H1805" s="21" t="s">
        <v>128</v>
      </c>
      <c r="I1805" s="3">
        <f>VLOOKUP(A1805,'CUSTOS UNITÁRIOS'!$A$2:$C$116,3,FALSE)</f>
        <v>0</v>
      </c>
      <c r="J1805" s="22">
        <f>I1805*G1805</f>
        <v>0</v>
      </c>
      <c r="K1805" s="22">
        <f>J1805*$L$1803</f>
        <v>0</v>
      </c>
      <c r="L1805" s="70"/>
    </row>
    <row r="1806" spans="1:12" x14ac:dyDescent="0.3">
      <c r="A1806" s="52">
        <v>299560</v>
      </c>
      <c r="B1806" s="153" t="str">
        <f>VLOOKUP(A1806,'CUSTOS UNITÁRIOS'!$A$2:$C$116,2,FALSE)</f>
        <v>ARO COM TAMPA ARTICULADA CAIXA ZA</v>
      </c>
      <c r="C1806" s="153"/>
      <c r="D1806" s="153"/>
      <c r="E1806" s="153"/>
      <c r="F1806" s="153"/>
      <c r="G1806" s="20">
        <v>1</v>
      </c>
      <c r="H1806" s="21" t="s">
        <v>128</v>
      </c>
      <c r="I1806" s="3">
        <f>VLOOKUP(A1806,'CUSTOS UNITÁRIOS'!$A$2:$C$116,3,FALSE)</f>
        <v>0</v>
      </c>
      <c r="J1806" s="22">
        <f t="shared" ref="J1806:J1816" si="133">I1806*G1806</f>
        <v>0</v>
      </c>
      <c r="K1806" s="22">
        <f t="shared" ref="K1806:K1816" si="134">J1806*$L$1803</f>
        <v>0</v>
      </c>
      <c r="L1806" s="70"/>
    </row>
    <row r="1807" spans="1:12" x14ac:dyDescent="0.3">
      <c r="A1807" s="52">
        <v>225623</v>
      </c>
      <c r="B1807" s="153" t="str">
        <f>VLOOKUP(A1807,'CUSTOS UNITÁRIOS'!$A$2:$C$116,2,FALSE)</f>
        <v>CABO AL 1X 16MM² 1KV</v>
      </c>
      <c r="C1807" s="153"/>
      <c r="D1807" s="153"/>
      <c r="E1807" s="153"/>
      <c r="F1807" s="153"/>
      <c r="G1807" s="20">
        <v>88</v>
      </c>
      <c r="H1807" s="21" t="s">
        <v>130</v>
      </c>
      <c r="I1807" s="3">
        <f>VLOOKUP(A1807,'CUSTOS UNITÁRIOS'!$A$2:$C$116,3,FALSE)</f>
        <v>0</v>
      </c>
      <c r="J1807" s="22">
        <f t="shared" si="133"/>
        <v>0</v>
      </c>
      <c r="K1807" s="22">
        <f t="shared" si="134"/>
        <v>0</v>
      </c>
      <c r="L1807" s="70"/>
    </row>
    <row r="1808" spans="1:12" x14ac:dyDescent="0.3">
      <c r="A1808" s="52">
        <v>225615</v>
      </c>
      <c r="B1808" s="153" t="str">
        <f>VLOOKUP(A1808,'CUSTOS UNITÁRIOS'!$A$2:$C$116,2,FALSE)</f>
        <v>CABO CU 1X 1,5MM² 1KV XLPE</v>
      </c>
      <c r="C1808" s="153"/>
      <c r="D1808" s="153"/>
      <c r="E1808" s="153"/>
      <c r="F1808" s="153"/>
      <c r="G1808" s="20">
        <v>23</v>
      </c>
      <c r="H1808" s="21" t="s">
        <v>130</v>
      </c>
      <c r="I1808" s="3">
        <f>VLOOKUP(A1808,'CUSTOS UNITÁRIOS'!$A$2:$C$116,3,FALSE)</f>
        <v>0</v>
      </c>
      <c r="J1808" s="22">
        <f t="shared" si="133"/>
        <v>0</v>
      </c>
      <c r="K1808" s="22">
        <f t="shared" si="134"/>
        <v>0</v>
      </c>
      <c r="L1808" s="70"/>
    </row>
    <row r="1809" spans="1:12" x14ac:dyDescent="0.3">
      <c r="A1809" s="52">
        <v>379679</v>
      </c>
      <c r="B1809" s="153" t="str">
        <f>VLOOKUP(A1809,'CUSTOS UNITÁRIOS'!$A$2:$C$116,2,FALSE)</f>
        <v>CONETOR DE PERFURAÇÃO 35-120MM²/1,5MM²</v>
      </c>
      <c r="C1809" s="153"/>
      <c r="D1809" s="153"/>
      <c r="E1809" s="153"/>
      <c r="F1809" s="153"/>
      <c r="G1809" s="20">
        <v>2</v>
      </c>
      <c r="H1809" s="21" t="s">
        <v>128</v>
      </c>
      <c r="I1809" s="3">
        <f>VLOOKUP(A1809,'CUSTOS UNITÁRIOS'!$A$2:$C$116,3,FALSE)</f>
        <v>0</v>
      </c>
      <c r="J1809" s="22">
        <f t="shared" si="133"/>
        <v>0</v>
      </c>
      <c r="K1809" s="22">
        <f t="shared" si="134"/>
        <v>0</v>
      </c>
      <c r="L1809" s="70"/>
    </row>
    <row r="1810" spans="1:12" x14ac:dyDescent="0.3">
      <c r="A1810" s="52">
        <v>354900</v>
      </c>
      <c r="B1810" s="153" t="str">
        <f>VLOOKUP(A1810,'CUSTOS UNITÁRIOS'!$A$2:$C$116,2,FALSE)</f>
        <v>LUMINÁRIA COM EQUIPAMENTO VS 150W POLICARBONATO</v>
      </c>
      <c r="C1810" s="153"/>
      <c r="D1810" s="153"/>
      <c r="E1810" s="153"/>
      <c r="F1810" s="153"/>
      <c r="G1810" s="20">
        <v>2</v>
      </c>
      <c r="H1810" s="21" t="s">
        <v>128</v>
      </c>
      <c r="I1810" s="3">
        <f>VLOOKUP(A1810,'CUSTOS UNITÁRIOS'!$A$2:$C$116,3,FALSE)</f>
        <v>0</v>
      </c>
      <c r="J1810" s="22">
        <f t="shared" si="133"/>
        <v>0</v>
      </c>
      <c r="K1810" s="22">
        <f t="shared" si="134"/>
        <v>0</v>
      </c>
      <c r="L1810" s="70"/>
    </row>
    <row r="1811" spans="1:12" x14ac:dyDescent="0.3">
      <c r="A1811" s="52">
        <v>354899</v>
      </c>
      <c r="B1811" s="153" t="str">
        <f>VLOOKUP(A1811,'CUSTOS UNITÁRIOS'!$A$2:$C$116,2,FALSE)</f>
        <v>LÂMPADA VAPOR DE SÓDIO 150W AP E-40 TUBULAR</v>
      </c>
      <c r="C1811" s="153"/>
      <c r="D1811" s="153"/>
      <c r="E1811" s="153"/>
      <c r="F1811" s="153"/>
      <c r="G1811" s="20">
        <v>2</v>
      </c>
      <c r="H1811" s="21" t="s">
        <v>128</v>
      </c>
      <c r="I1811" s="3">
        <f>VLOOKUP(A1811,'CUSTOS UNITÁRIOS'!$A$2:$C$116,3,FALSE)</f>
        <v>0</v>
      </c>
      <c r="J1811" s="22">
        <f t="shared" si="133"/>
        <v>0</v>
      </c>
      <c r="K1811" s="22">
        <f t="shared" si="134"/>
        <v>0</v>
      </c>
      <c r="L1811" s="70"/>
    </row>
    <row r="1812" spans="1:12" x14ac:dyDescent="0.3">
      <c r="A1812" s="52">
        <v>377117</v>
      </c>
      <c r="B1812" s="153" t="str">
        <f>VLOOKUP(A1812,'CUSTOS UNITÁRIOS'!$A$2:$C$116,2,FALSE)</f>
        <v>POSTE AÇO IP OCTOG ENGAST 9,3M P/ CHIC/SEÇÃO RETA</v>
      </c>
      <c r="C1812" s="153"/>
      <c r="D1812" s="153"/>
      <c r="E1812" s="153"/>
      <c r="F1812" s="153"/>
      <c r="G1812" s="20">
        <v>1</v>
      </c>
      <c r="H1812" s="21" t="s">
        <v>128</v>
      </c>
      <c r="I1812" s="3">
        <f>VLOOKUP(A1812,'CUSTOS UNITÁRIOS'!$A$2:$C$116,3,FALSE)</f>
        <v>0</v>
      </c>
      <c r="J1812" s="22">
        <f t="shared" si="133"/>
        <v>0</v>
      </c>
      <c r="K1812" s="22">
        <f t="shared" si="134"/>
        <v>0</v>
      </c>
      <c r="L1812" s="70"/>
    </row>
    <row r="1813" spans="1:12" x14ac:dyDescent="0.3">
      <c r="A1813" s="52">
        <v>376852</v>
      </c>
      <c r="B1813" s="153" t="str">
        <f>VLOOKUP(A1813,'CUSTOS UNITÁRIOS'!$A$2:$C$116,2,FALSE)</f>
        <v>SEÇÃO RETA OCTOGONAL 2,2M P/ POSTE DE AÇO OCTOG IP</v>
      </c>
      <c r="C1813" s="153"/>
      <c r="D1813" s="153"/>
      <c r="E1813" s="153"/>
      <c r="F1813" s="153"/>
      <c r="G1813" s="20">
        <v>1</v>
      </c>
      <c r="H1813" s="21" t="s">
        <v>128</v>
      </c>
      <c r="I1813" s="3">
        <f>VLOOKUP(A1813,'CUSTOS UNITÁRIOS'!$A$2:$C$116,3,FALSE)</f>
        <v>0</v>
      </c>
      <c r="J1813" s="22">
        <f t="shared" si="133"/>
        <v>0</v>
      </c>
      <c r="K1813" s="22">
        <f t="shared" si="134"/>
        <v>0</v>
      </c>
      <c r="L1813" s="70"/>
    </row>
    <row r="1814" spans="1:12" x14ac:dyDescent="0.3">
      <c r="A1814" s="52">
        <v>354903</v>
      </c>
      <c r="B1814" s="153" t="str">
        <f>VLOOKUP(A1814,'CUSTOS UNITÁRIOS'!$A$2:$C$116,2,FALSE)</f>
        <v>SUPORTE IP 2 LUMINÁRIAS POSTE RC OU AÇO 10/12/14M</v>
      </c>
      <c r="C1814" s="153"/>
      <c r="D1814" s="153"/>
      <c r="E1814" s="153"/>
      <c r="F1814" s="153"/>
      <c r="G1814" s="20">
        <v>1</v>
      </c>
      <c r="H1814" s="21" t="s">
        <v>128</v>
      </c>
      <c r="I1814" s="3">
        <f>VLOOKUP(A1814,'CUSTOS UNITÁRIOS'!$A$2:$C$116,3,FALSE)</f>
        <v>0</v>
      </c>
      <c r="J1814" s="22">
        <f t="shared" si="133"/>
        <v>0</v>
      </c>
      <c r="K1814" s="22">
        <f t="shared" si="134"/>
        <v>0</v>
      </c>
      <c r="L1814" s="70"/>
    </row>
    <row r="1815" spans="1:12" x14ac:dyDescent="0.3">
      <c r="A1815" s="52">
        <v>327361</v>
      </c>
      <c r="B1815" s="176" t="str">
        <f>VLOOKUP(A1815,'CUSTOS UNITÁRIOS'!$A$2:$C$116,2,FALSE)</f>
        <v>RELÉ FOTOELÉTRICO ELETRÔNICO 105-305V</v>
      </c>
      <c r="C1815" s="177"/>
      <c r="D1815" s="177"/>
      <c r="E1815" s="177"/>
      <c r="F1815" s="178"/>
      <c r="G1815" s="20">
        <v>2</v>
      </c>
      <c r="H1815" s="21" t="s">
        <v>128</v>
      </c>
      <c r="I1815" s="3">
        <f>VLOOKUP(A1815,'CUSTOS UNITÁRIOS'!$A$2:$C$116,3,FALSE)</f>
        <v>0</v>
      </c>
      <c r="J1815" s="22">
        <f t="shared" si="133"/>
        <v>0</v>
      </c>
      <c r="K1815" s="22">
        <f t="shared" si="134"/>
        <v>0</v>
      </c>
      <c r="L1815" s="70"/>
    </row>
    <row r="1816" spans="1:12" x14ac:dyDescent="0.3">
      <c r="A1816" s="52">
        <v>377568</v>
      </c>
      <c r="B1816" s="176" t="str">
        <f>VLOOKUP(A1816,'CUSTOS UNITÁRIOS'!$A$2:$C$116,2,FALSE)</f>
        <v>DUTO PEAD CORRUGADO DEN 63MM</v>
      </c>
      <c r="C1816" s="177"/>
      <c r="D1816" s="177"/>
      <c r="E1816" s="177"/>
      <c r="F1816" s="178"/>
      <c r="G1816" s="20">
        <v>46</v>
      </c>
      <c r="H1816" s="21" t="s">
        <v>132</v>
      </c>
      <c r="I1816" s="3">
        <f>VLOOKUP(A1816,'CUSTOS UNITÁRIOS'!$A$2:$C$116,3,FALSE)</f>
        <v>0</v>
      </c>
      <c r="J1816" s="22">
        <f t="shared" si="133"/>
        <v>0</v>
      </c>
      <c r="K1816" s="22">
        <f t="shared" si="134"/>
        <v>0</v>
      </c>
      <c r="L1816" s="70"/>
    </row>
    <row r="1817" spans="1:12" x14ac:dyDescent="0.3">
      <c r="A1817" s="27"/>
      <c r="B1817" s="49"/>
      <c r="C1817" s="49"/>
      <c r="D1817" s="49"/>
      <c r="E1817" s="49"/>
      <c r="F1817" s="49"/>
      <c r="G1817" s="35"/>
      <c r="H1817" s="36"/>
      <c r="I1817" s="37"/>
      <c r="J1817" s="38"/>
      <c r="K1817" s="33">
        <f>SUM(K1805:K1816)</f>
        <v>0</v>
      </c>
      <c r="L1817" s="70"/>
    </row>
    <row r="1818" spans="1:12" x14ac:dyDescent="0.3">
      <c r="A1818" s="27"/>
      <c r="B1818" s="49"/>
      <c r="C1818" s="49"/>
      <c r="D1818" s="49"/>
      <c r="E1818" s="49"/>
      <c r="F1818" s="49"/>
      <c r="G1818" s="35"/>
      <c r="H1818" s="36"/>
      <c r="I1818" s="37"/>
      <c r="J1818" s="38"/>
      <c r="K1818" s="38"/>
      <c r="L1818" s="70"/>
    </row>
    <row r="1819" spans="1:12" x14ac:dyDescent="0.3">
      <c r="A1819" s="154" t="s">
        <v>150</v>
      </c>
      <c r="B1819" s="154"/>
      <c r="C1819" s="154"/>
      <c r="D1819" s="154"/>
      <c r="E1819" s="154"/>
      <c r="F1819" s="154"/>
      <c r="L1819" s="70"/>
    </row>
    <row r="1820" spans="1:12" x14ac:dyDescent="0.3">
      <c r="A1820" s="50" t="s">
        <v>109</v>
      </c>
      <c r="B1820" s="148" t="str">
        <f>VLOOKUP(A1820,'CUSTOS UNITÁRIOS'!$A$2:$C$116,2,FALSE)</f>
        <v xml:space="preserve">UNIDADE DE SERVIÇO DE CONSTRUÇÃO DE REDES </v>
      </c>
      <c r="C1820" s="148"/>
      <c r="D1820" s="148"/>
      <c r="E1820" s="148"/>
      <c r="F1820" s="148"/>
      <c r="G1820" s="23">
        <v>3</v>
      </c>
      <c r="H1820" s="24" t="s">
        <v>128</v>
      </c>
      <c r="I1820" s="24">
        <f>VLOOKUP(A1820,'CUSTOS UNITÁRIOS'!$A$2:$C$116,3,FALSE)</f>
        <v>0</v>
      </c>
      <c r="J1820" s="40">
        <f t="shared" ref="J1820:J1821" si="135">I1820*G1820</f>
        <v>0</v>
      </c>
      <c r="K1820" s="40">
        <f>J1820*1</f>
        <v>0</v>
      </c>
      <c r="L1820" s="70"/>
    </row>
    <row r="1821" spans="1:12" x14ac:dyDescent="0.3">
      <c r="A1821" s="50" t="s">
        <v>111</v>
      </c>
      <c r="B1821" s="148" t="str">
        <f>VLOOKUP(A1821,'CUSTOS UNITÁRIOS'!$A$2:$C$116,2,FALSE)</f>
        <v xml:space="preserve">UNIDADE DE SERVIÇO DE PROJETO </v>
      </c>
      <c r="C1821" s="148"/>
      <c r="D1821" s="148"/>
      <c r="E1821" s="148"/>
      <c r="F1821" s="148"/>
      <c r="G1821" s="23">
        <v>3.1</v>
      </c>
      <c r="H1821" s="24" t="s">
        <v>128</v>
      </c>
      <c r="I1821" s="24">
        <f>VLOOKUP(A1821,'CUSTOS UNITÁRIOS'!$A$2:$C$116,3,FALSE)</f>
        <v>0</v>
      </c>
      <c r="J1821" s="40">
        <f t="shared" si="135"/>
        <v>0</v>
      </c>
      <c r="K1821" s="40">
        <f>J1821*1</f>
        <v>0</v>
      </c>
      <c r="L1821" s="70"/>
    </row>
    <row r="1822" spans="1:12" x14ac:dyDescent="0.3">
      <c r="K1822" s="22">
        <f>K1820+K1821</f>
        <v>0</v>
      </c>
      <c r="L1822" s="70"/>
    </row>
    <row r="1823" spans="1:12" x14ac:dyDescent="0.3">
      <c r="L1823" s="70"/>
    </row>
    <row r="1824" spans="1:12" x14ac:dyDescent="0.3">
      <c r="L1824" s="70"/>
    </row>
    <row r="1825" spans="1:12" x14ac:dyDescent="0.3">
      <c r="L1825" s="70"/>
    </row>
    <row r="1826" spans="1:12" x14ac:dyDescent="0.3">
      <c r="L1826" s="70"/>
    </row>
    <row r="1827" spans="1:12" x14ac:dyDescent="0.3">
      <c r="L1827" s="70"/>
    </row>
    <row r="1828" spans="1:12" x14ac:dyDescent="0.3">
      <c r="L1828" s="70"/>
    </row>
    <row r="1829" spans="1:12" x14ac:dyDescent="0.3">
      <c r="L1829" s="70"/>
    </row>
    <row r="1830" spans="1:12" x14ac:dyDescent="0.3">
      <c r="L1830" s="70"/>
    </row>
    <row r="1831" spans="1:12" x14ac:dyDescent="0.3">
      <c r="L1831" s="70"/>
    </row>
    <row r="1832" spans="1:12" ht="15" thickBot="1" x14ac:dyDescent="0.35">
      <c r="L1832" s="70"/>
    </row>
    <row r="1833" spans="1:12" ht="15" customHeight="1" x14ac:dyDescent="0.3">
      <c r="A1833" s="121" t="s">
        <v>344</v>
      </c>
      <c r="B1833" s="105"/>
      <c r="C1833" s="105"/>
      <c r="D1833" s="105"/>
      <c r="E1833" s="105"/>
      <c r="F1833" s="105"/>
      <c r="G1833" s="106"/>
      <c r="H1833" s="8"/>
      <c r="I1833" s="8"/>
      <c r="L1833" s="70"/>
    </row>
    <row r="1834" spans="1:12" x14ac:dyDescent="0.3">
      <c r="A1834" s="107"/>
      <c r="B1834" s="108"/>
      <c r="C1834" s="108"/>
      <c r="D1834" s="108"/>
      <c r="E1834" s="108"/>
      <c r="F1834" s="108"/>
      <c r="G1834" s="109"/>
      <c r="H1834" s="8"/>
      <c r="I1834" s="8"/>
      <c r="L1834" s="70"/>
    </row>
    <row r="1835" spans="1:12" ht="15" thickBot="1" x14ac:dyDescent="0.35">
      <c r="A1835" s="110"/>
      <c r="B1835" s="111"/>
      <c r="C1835" s="111"/>
      <c r="D1835" s="111"/>
      <c r="E1835" s="111"/>
      <c r="F1835" s="111"/>
      <c r="G1835" s="112"/>
      <c r="H1835" s="9"/>
      <c r="I1835" s="9"/>
      <c r="J1835" s="6"/>
      <c r="K1835" s="6"/>
      <c r="L1835" s="70"/>
    </row>
    <row r="1836" spans="1:12" ht="15" thickBot="1" x14ac:dyDescent="0.35">
      <c r="A1836" s="5"/>
      <c r="B1836" s="5"/>
      <c r="C1836" s="5"/>
      <c r="D1836" s="5"/>
      <c r="E1836" s="5"/>
      <c r="F1836" s="5"/>
      <c r="G1836" s="16"/>
      <c r="H1836" s="10"/>
      <c r="I1836" s="10"/>
      <c r="L1836" s="70"/>
    </row>
    <row r="1837" spans="1:12" ht="15" thickBot="1" x14ac:dyDescent="0.35">
      <c r="A1837" s="113"/>
      <c r="B1837" s="114"/>
      <c r="C1837" s="114"/>
      <c r="D1837" s="114"/>
      <c r="E1837" s="53"/>
      <c r="F1837" s="114"/>
      <c r="G1837" s="114"/>
      <c r="H1837" s="32"/>
      <c r="I1837" s="115"/>
      <c r="J1837" s="115"/>
      <c r="K1837" s="116"/>
      <c r="L1837" s="70"/>
    </row>
    <row r="1838" spans="1:12" ht="16.2" thickBot="1" x14ac:dyDescent="0.35">
      <c r="A1838" s="27"/>
      <c r="B1838" s="28"/>
      <c r="C1838" s="28"/>
      <c r="D1838" s="28"/>
      <c r="E1838" s="29"/>
      <c r="F1838" s="5"/>
      <c r="G1838" s="30"/>
      <c r="H1838" s="10"/>
      <c r="I1838" s="10"/>
      <c r="J1838" s="5"/>
      <c r="K1838" s="5"/>
      <c r="L1838" s="70"/>
    </row>
    <row r="1839" spans="1:12" ht="15" thickBot="1" x14ac:dyDescent="0.35">
      <c r="A1839" s="149"/>
      <c r="B1839" s="150"/>
      <c r="C1839" s="150"/>
      <c r="D1839" s="150"/>
      <c r="E1839" s="150"/>
      <c r="F1839" s="150"/>
      <c r="G1839" s="150"/>
      <c r="H1839" s="150"/>
      <c r="I1839" s="150"/>
      <c r="J1839" s="150"/>
      <c r="K1839" s="151"/>
      <c r="L1839" s="70"/>
    </row>
    <row r="1840" spans="1:12" ht="15" thickBot="1" x14ac:dyDescent="0.35">
      <c r="A1840" s="149"/>
      <c r="B1840" s="150"/>
      <c r="C1840" s="150"/>
      <c r="D1840" s="150"/>
      <c r="E1840" s="150"/>
      <c r="F1840" s="150"/>
      <c r="G1840" s="150"/>
      <c r="H1840" s="150"/>
      <c r="I1840" s="150"/>
      <c r="J1840" s="150"/>
      <c r="K1840" s="151"/>
      <c r="L1840" s="70"/>
    </row>
    <row r="1841" spans="1:12" x14ac:dyDescent="0.3">
      <c r="A1841" s="155" t="s">
        <v>126</v>
      </c>
      <c r="B1841" s="157" t="s">
        <v>226</v>
      </c>
      <c r="C1841" s="158" t="s">
        <v>230</v>
      </c>
      <c r="D1841" s="159"/>
      <c r="E1841" s="159"/>
      <c r="F1841" s="159"/>
      <c r="G1841" s="159"/>
      <c r="H1841" s="159"/>
      <c r="I1841" s="160"/>
      <c r="J1841" s="164" t="s">
        <v>139</v>
      </c>
      <c r="K1841" s="165"/>
      <c r="L1841" s="69" t="s">
        <v>149</v>
      </c>
    </row>
    <row r="1842" spans="1:12" x14ac:dyDescent="0.3">
      <c r="A1842" s="156"/>
      <c r="B1842" s="134"/>
      <c r="C1842" s="161"/>
      <c r="D1842" s="162"/>
      <c r="E1842" s="162"/>
      <c r="F1842" s="162"/>
      <c r="G1842" s="162"/>
      <c r="H1842" s="162"/>
      <c r="I1842" s="163"/>
      <c r="J1842" s="166">
        <f>K1856+K1861</f>
        <v>0</v>
      </c>
      <c r="K1842" s="167"/>
      <c r="L1842" s="69"/>
    </row>
    <row r="1843" spans="1:12" ht="27.6" x14ac:dyDescent="0.3">
      <c r="A1843" s="12" t="s">
        <v>119</v>
      </c>
      <c r="B1843" s="152" t="s">
        <v>120</v>
      </c>
      <c r="C1843" s="152"/>
      <c r="D1843" s="152"/>
      <c r="E1843" s="152"/>
      <c r="F1843" s="152"/>
      <c r="G1843" s="17" t="s">
        <v>125</v>
      </c>
      <c r="H1843" s="51" t="s">
        <v>124</v>
      </c>
      <c r="I1843" s="14" t="s">
        <v>123</v>
      </c>
      <c r="J1843" s="14" t="s">
        <v>121</v>
      </c>
      <c r="K1843" s="15" t="s">
        <v>122</v>
      </c>
      <c r="L1843" s="70"/>
    </row>
    <row r="1844" spans="1:12" x14ac:dyDescent="0.3">
      <c r="A1844" s="52">
        <v>306555</v>
      </c>
      <c r="B1844" s="153" t="str">
        <f>VLOOKUP(A1844,'CUSTOS UNITÁRIOS'!$A$2:$C$116,2,FALSE)</f>
        <v>ANEL CAIXA ZA CONCRETO PREMOLDADO</v>
      </c>
      <c r="C1844" s="153"/>
      <c r="D1844" s="153"/>
      <c r="E1844" s="153"/>
      <c r="F1844" s="153"/>
      <c r="G1844" s="20">
        <v>1</v>
      </c>
      <c r="H1844" s="21" t="s">
        <v>128</v>
      </c>
      <c r="I1844" s="3">
        <f>VLOOKUP(A1844,'CUSTOS UNITÁRIOS'!$A$2:$C$116,3,FALSE)</f>
        <v>0</v>
      </c>
      <c r="J1844" s="22">
        <f>I1844*G1844</f>
        <v>0</v>
      </c>
      <c r="K1844" s="22">
        <f>J1844*$L$1842</f>
        <v>0</v>
      </c>
      <c r="L1844" s="70"/>
    </row>
    <row r="1845" spans="1:12" x14ac:dyDescent="0.3">
      <c r="A1845" s="52">
        <v>299560</v>
      </c>
      <c r="B1845" s="153" t="str">
        <f>VLOOKUP(A1845,'CUSTOS UNITÁRIOS'!$A$2:$C$116,2,FALSE)</f>
        <v>ARO COM TAMPA ARTICULADA CAIXA ZA</v>
      </c>
      <c r="C1845" s="153"/>
      <c r="D1845" s="153"/>
      <c r="E1845" s="153"/>
      <c r="F1845" s="153"/>
      <c r="G1845" s="20">
        <v>1</v>
      </c>
      <c r="H1845" s="21" t="s">
        <v>128</v>
      </c>
      <c r="I1845" s="3">
        <f>VLOOKUP(A1845,'CUSTOS UNITÁRIOS'!$A$2:$C$116,3,FALSE)</f>
        <v>0</v>
      </c>
      <c r="J1845" s="22">
        <f t="shared" ref="J1845:J1855" si="136">I1845*G1845</f>
        <v>0</v>
      </c>
      <c r="K1845" s="22">
        <f t="shared" ref="K1845:K1855" si="137">J1845*$L$1842</f>
        <v>0</v>
      </c>
      <c r="L1845" s="70"/>
    </row>
    <row r="1846" spans="1:12" x14ac:dyDescent="0.3">
      <c r="A1846" s="52">
        <v>225623</v>
      </c>
      <c r="B1846" s="153" t="str">
        <f>VLOOKUP(A1846,'CUSTOS UNITÁRIOS'!$A$2:$C$116,2,FALSE)</f>
        <v>CABO AL 1X 16MM² 1KV</v>
      </c>
      <c r="C1846" s="153"/>
      <c r="D1846" s="153"/>
      <c r="E1846" s="153"/>
      <c r="F1846" s="153"/>
      <c r="G1846" s="20">
        <v>88</v>
      </c>
      <c r="H1846" s="21" t="s">
        <v>130</v>
      </c>
      <c r="I1846" s="3">
        <f>VLOOKUP(A1846,'CUSTOS UNITÁRIOS'!$A$2:$C$116,3,FALSE)</f>
        <v>0</v>
      </c>
      <c r="J1846" s="22">
        <f t="shared" si="136"/>
        <v>0</v>
      </c>
      <c r="K1846" s="22">
        <f t="shared" si="137"/>
        <v>0</v>
      </c>
      <c r="L1846" s="70"/>
    </row>
    <row r="1847" spans="1:12" x14ac:dyDescent="0.3">
      <c r="A1847" s="52">
        <v>225615</v>
      </c>
      <c r="B1847" s="153" t="str">
        <f>VLOOKUP(A1847,'CUSTOS UNITÁRIOS'!$A$2:$C$116,2,FALSE)</f>
        <v>CABO CU 1X 1,5MM² 1KV XLPE</v>
      </c>
      <c r="C1847" s="153"/>
      <c r="D1847" s="153"/>
      <c r="E1847" s="153"/>
      <c r="F1847" s="153"/>
      <c r="G1847" s="20">
        <v>23</v>
      </c>
      <c r="H1847" s="21" t="s">
        <v>130</v>
      </c>
      <c r="I1847" s="3">
        <f>VLOOKUP(A1847,'CUSTOS UNITÁRIOS'!$A$2:$C$116,3,FALSE)</f>
        <v>0</v>
      </c>
      <c r="J1847" s="22">
        <f t="shared" si="136"/>
        <v>0</v>
      </c>
      <c r="K1847" s="22">
        <f t="shared" si="137"/>
        <v>0</v>
      </c>
      <c r="L1847" s="70"/>
    </row>
    <row r="1848" spans="1:12" x14ac:dyDescent="0.3">
      <c r="A1848" s="52">
        <v>379679</v>
      </c>
      <c r="B1848" s="153" t="str">
        <f>VLOOKUP(A1848,'CUSTOS UNITÁRIOS'!$A$2:$C$116,2,FALSE)</f>
        <v>CONETOR DE PERFURAÇÃO 35-120MM²/1,5MM²</v>
      </c>
      <c r="C1848" s="153"/>
      <c r="D1848" s="153"/>
      <c r="E1848" s="153"/>
      <c r="F1848" s="153"/>
      <c r="G1848" s="20">
        <v>2</v>
      </c>
      <c r="H1848" s="21" t="s">
        <v>128</v>
      </c>
      <c r="I1848" s="3">
        <f>VLOOKUP(A1848,'CUSTOS UNITÁRIOS'!$A$2:$C$116,3,FALSE)</f>
        <v>0</v>
      </c>
      <c r="J1848" s="22">
        <f t="shared" si="136"/>
        <v>0</v>
      </c>
      <c r="K1848" s="22">
        <f t="shared" si="137"/>
        <v>0</v>
      </c>
      <c r="L1848" s="70"/>
    </row>
    <row r="1849" spans="1:12" x14ac:dyDescent="0.3">
      <c r="A1849" s="52">
        <v>349118</v>
      </c>
      <c r="B1849" s="153" t="str">
        <f>VLOOKUP(A1849,'CUSTOS UNITÁRIOS'!$A$2:$C$116,2,FALSE)</f>
        <v>LUMINÁRIA COM EQUIPAMENTO VS 250W POLICARBONATO</v>
      </c>
      <c r="C1849" s="153"/>
      <c r="D1849" s="153"/>
      <c r="E1849" s="153"/>
      <c r="F1849" s="153"/>
      <c r="G1849" s="20">
        <v>1</v>
      </c>
      <c r="H1849" s="21" t="s">
        <v>128</v>
      </c>
      <c r="I1849" s="3">
        <f>VLOOKUP(A1849,'CUSTOS UNITÁRIOS'!$A$2:$C$116,3,FALSE)</f>
        <v>0</v>
      </c>
      <c r="J1849" s="22">
        <f t="shared" si="136"/>
        <v>0</v>
      </c>
      <c r="K1849" s="22">
        <f t="shared" si="137"/>
        <v>0</v>
      </c>
      <c r="L1849" s="70"/>
    </row>
    <row r="1850" spans="1:12" x14ac:dyDescent="0.3">
      <c r="A1850" s="52">
        <v>256537</v>
      </c>
      <c r="B1850" s="153" t="str">
        <f>VLOOKUP(A1850,'CUSTOS UNITÁRIOS'!$A$2:$C$116,2,FALSE)</f>
        <v>LÂMPADA VAPOR DE SÓDIO 250W AP E-40 TUBULAR</v>
      </c>
      <c r="C1850" s="153"/>
      <c r="D1850" s="153"/>
      <c r="E1850" s="153"/>
      <c r="F1850" s="153"/>
      <c r="G1850" s="20">
        <v>1</v>
      </c>
      <c r="H1850" s="21" t="s">
        <v>128</v>
      </c>
      <c r="I1850" s="3">
        <f>VLOOKUP(A1850,'CUSTOS UNITÁRIOS'!$A$2:$C$116,3,FALSE)</f>
        <v>0</v>
      </c>
      <c r="J1850" s="22">
        <f t="shared" si="136"/>
        <v>0</v>
      </c>
      <c r="K1850" s="22">
        <f t="shared" si="137"/>
        <v>0</v>
      </c>
      <c r="L1850" s="70"/>
    </row>
    <row r="1851" spans="1:12" x14ac:dyDescent="0.3">
      <c r="A1851" s="52">
        <v>377117</v>
      </c>
      <c r="B1851" s="153" t="str">
        <f>VLOOKUP(A1851,'CUSTOS UNITÁRIOS'!$A$2:$C$116,2,FALSE)</f>
        <v>POSTE AÇO IP OCTOG ENGAST 9,3M P/ CHIC/SEÇÃO RETA</v>
      </c>
      <c r="C1851" s="153"/>
      <c r="D1851" s="153"/>
      <c r="E1851" s="153"/>
      <c r="F1851" s="153"/>
      <c r="G1851" s="20">
        <v>1</v>
      </c>
      <c r="H1851" s="21" t="s">
        <v>128</v>
      </c>
      <c r="I1851" s="3">
        <f>VLOOKUP(A1851,'CUSTOS UNITÁRIOS'!$A$2:$C$116,3,FALSE)</f>
        <v>0</v>
      </c>
      <c r="J1851" s="22">
        <f t="shared" si="136"/>
        <v>0</v>
      </c>
      <c r="K1851" s="22">
        <f t="shared" si="137"/>
        <v>0</v>
      </c>
      <c r="L1851" s="70"/>
    </row>
    <row r="1852" spans="1:12" x14ac:dyDescent="0.3">
      <c r="A1852" s="52">
        <v>376852</v>
      </c>
      <c r="B1852" s="153" t="str">
        <f>VLOOKUP(A1852,'CUSTOS UNITÁRIOS'!$A$2:$C$116,2,FALSE)</f>
        <v>SEÇÃO RETA OCTOGONAL 2,2M P/ POSTE DE AÇO OCTOG IP</v>
      </c>
      <c r="C1852" s="153"/>
      <c r="D1852" s="153"/>
      <c r="E1852" s="153"/>
      <c r="F1852" s="153"/>
      <c r="G1852" s="20">
        <v>1</v>
      </c>
      <c r="H1852" s="21" t="s">
        <v>128</v>
      </c>
      <c r="I1852" s="3">
        <f>VLOOKUP(A1852,'CUSTOS UNITÁRIOS'!$A$2:$C$116,3,FALSE)</f>
        <v>0</v>
      </c>
      <c r="J1852" s="22">
        <f t="shared" si="136"/>
        <v>0</v>
      </c>
      <c r="K1852" s="22">
        <f t="shared" si="137"/>
        <v>0</v>
      </c>
      <c r="L1852" s="70"/>
    </row>
    <row r="1853" spans="1:12" x14ac:dyDescent="0.3">
      <c r="A1853" s="52">
        <v>354902</v>
      </c>
      <c r="B1853" s="153" t="str">
        <f>VLOOKUP(A1853,'CUSTOS UNITÁRIOS'!$A$2:$C$116,2,FALSE)</f>
        <v>SUPORTE IP 1 LUMINÁRIA POSTE RC OU AÇO 10/12/14M</v>
      </c>
      <c r="C1853" s="153"/>
      <c r="D1853" s="153"/>
      <c r="E1853" s="153"/>
      <c r="F1853" s="153"/>
      <c r="G1853" s="20">
        <v>1</v>
      </c>
      <c r="H1853" s="21" t="s">
        <v>128</v>
      </c>
      <c r="I1853" s="3">
        <f>VLOOKUP(A1853,'CUSTOS UNITÁRIOS'!$A$2:$C$116,3,FALSE)</f>
        <v>0</v>
      </c>
      <c r="J1853" s="22">
        <f t="shared" si="136"/>
        <v>0</v>
      </c>
      <c r="K1853" s="22">
        <f t="shared" si="137"/>
        <v>0</v>
      </c>
      <c r="L1853" s="70"/>
    </row>
    <row r="1854" spans="1:12" x14ac:dyDescent="0.3">
      <c r="A1854" s="52">
        <v>327361</v>
      </c>
      <c r="B1854" s="176" t="str">
        <f>VLOOKUP(A1854,'CUSTOS UNITÁRIOS'!$A$2:$C$116,2,FALSE)</f>
        <v>RELÉ FOTOELÉTRICO ELETRÔNICO 105-305V</v>
      </c>
      <c r="C1854" s="177"/>
      <c r="D1854" s="177"/>
      <c r="E1854" s="177"/>
      <c r="F1854" s="178"/>
      <c r="G1854" s="20">
        <v>2</v>
      </c>
      <c r="H1854" s="21" t="s">
        <v>128</v>
      </c>
      <c r="I1854" s="3">
        <f>VLOOKUP(A1854,'CUSTOS UNITÁRIOS'!$A$2:$C$116,3,FALSE)</f>
        <v>0</v>
      </c>
      <c r="J1854" s="22">
        <f t="shared" si="136"/>
        <v>0</v>
      </c>
      <c r="K1854" s="22">
        <f t="shared" si="137"/>
        <v>0</v>
      </c>
      <c r="L1854" s="70"/>
    </row>
    <row r="1855" spans="1:12" x14ac:dyDescent="0.3">
      <c r="A1855" s="52">
        <v>377568</v>
      </c>
      <c r="B1855" s="176" t="str">
        <f>VLOOKUP(A1855,'CUSTOS UNITÁRIOS'!$A$2:$C$116,2,FALSE)</f>
        <v>DUTO PEAD CORRUGADO DEN 63MM</v>
      </c>
      <c r="C1855" s="177"/>
      <c r="D1855" s="177"/>
      <c r="E1855" s="177"/>
      <c r="F1855" s="178"/>
      <c r="G1855" s="20">
        <v>46</v>
      </c>
      <c r="H1855" s="21" t="s">
        <v>132</v>
      </c>
      <c r="I1855" s="3">
        <f>VLOOKUP(A1855,'CUSTOS UNITÁRIOS'!$A$2:$C$116,3,FALSE)</f>
        <v>0</v>
      </c>
      <c r="J1855" s="22">
        <f t="shared" si="136"/>
        <v>0</v>
      </c>
      <c r="K1855" s="22">
        <f t="shared" si="137"/>
        <v>0</v>
      </c>
      <c r="L1855" s="70"/>
    </row>
    <row r="1856" spans="1:12" x14ac:dyDescent="0.3">
      <c r="A1856" s="27"/>
      <c r="B1856" s="49"/>
      <c r="C1856" s="49"/>
      <c r="D1856" s="49"/>
      <c r="E1856" s="49"/>
      <c r="F1856" s="49"/>
      <c r="G1856" s="35"/>
      <c r="H1856" s="36"/>
      <c r="I1856" s="37"/>
      <c r="J1856" s="38"/>
      <c r="K1856" s="33">
        <f>SUM(K1844:K1855)</f>
        <v>0</v>
      </c>
      <c r="L1856" s="70"/>
    </row>
    <row r="1857" spans="1:12" x14ac:dyDescent="0.3">
      <c r="A1857" s="27"/>
      <c r="B1857" s="49"/>
      <c r="C1857" s="49"/>
      <c r="D1857" s="49"/>
      <c r="E1857" s="49"/>
      <c r="F1857" s="49"/>
      <c r="G1857" s="35"/>
      <c r="H1857" s="36"/>
      <c r="I1857" s="37"/>
      <c r="J1857" s="38"/>
      <c r="K1857" s="38"/>
      <c r="L1857" s="70"/>
    </row>
    <row r="1858" spans="1:12" x14ac:dyDescent="0.3">
      <c r="A1858" s="154" t="s">
        <v>150</v>
      </c>
      <c r="B1858" s="154"/>
      <c r="C1858" s="154"/>
      <c r="D1858" s="154"/>
      <c r="E1858" s="154"/>
      <c r="F1858" s="154"/>
      <c r="L1858" s="70"/>
    </row>
    <row r="1859" spans="1:12" x14ac:dyDescent="0.3">
      <c r="A1859" s="50" t="s">
        <v>109</v>
      </c>
      <c r="B1859" s="148" t="str">
        <f>VLOOKUP(A1859,'CUSTOS UNITÁRIOS'!$A$2:$C$116,2,FALSE)</f>
        <v xml:space="preserve">UNIDADE DE SERVIÇO DE CONSTRUÇÃO DE REDES </v>
      </c>
      <c r="C1859" s="148"/>
      <c r="D1859" s="148"/>
      <c r="E1859" s="148"/>
      <c r="F1859" s="148"/>
      <c r="G1859" s="23">
        <v>3</v>
      </c>
      <c r="H1859" s="24" t="s">
        <v>128</v>
      </c>
      <c r="I1859" s="24">
        <f>VLOOKUP(A1859,'CUSTOS UNITÁRIOS'!$A$2:$C$116,3,FALSE)</f>
        <v>0</v>
      </c>
      <c r="J1859" s="40">
        <f t="shared" ref="J1859:J1860" si="138">I1859*G1859</f>
        <v>0</v>
      </c>
      <c r="K1859" s="40">
        <f>J1859*1</f>
        <v>0</v>
      </c>
      <c r="L1859" s="70"/>
    </row>
    <row r="1860" spans="1:12" x14ac:dyDescent="0.3">
      <c r="A1860" s="50" t="s">
        <v>111</v>
      </c>
      <c r="B1860" s="148" t="str">
        <f>VLOOKUP(A1860,'CUSTOS UNITÁRIOS'!$A$2:$C$116,2,FALSE)</f>
        <v xml:space="preserve">UNIDADE DE SERVIÇO DE PROJETO </v>
      </c>
      <c r="C1860" s="148"/>
      <c r="D1860" s="148"/>
      <c r="E1860" s="148"/>
      <c r="F1860" s="148"/>
      <c r="G1860" s="23">
        <v>3.1</v>
      </c>
      <c r="H1860" s="24" t="s">
        <v>128</v>
      </c>
      <c r="I1860" s="24">
        <f>VLOOKUP(A1860,'CUSTOS UNITÁRIOS'!$A$2:$C$116,3,FALSE)</f>
        <v>0</v>
      </c>
      <c r="J1860" s="40">
        <f t="shared" si="138"/>
        <v>0</v>
      </c>
      <c r="K1860" s="40">
        <f>J1860*1</f>
        <v>0</v>
      </c>
      <c r="L1860" s="70"/>
    </row>
    <row r="1861" spans="1:12" x14ac:dyDescent="0.3">
      <c r="K1861" s="22">
        <f>K1859+K1860</f>
        <v>0</v>
      </c>
      <c r="L1861" s="70"/>
    </row>
    <row r="1862" spans="1:12" x14ac:dyDescent="0.3">
      <c r="L1862" s="70"/>
    </row>
    <row r="1863" spans="1:12" x14ac:dyDescent="0.3">
      <c r="L1863" s="70"/>
    </row>
    <row r="1864" spans="1:12" x14ac:dyDescent="0.3">
      <c r="L1864" s="70"/>
    </row>
    <row r="1865" spans="1:12" x14ac:dyDescent="0.3">
      <c r="L1865" s="70"/>
    </row>
    <row r="1866" spans="1:12" x14ac:dyDescent="0.3">
      <c r="L1866" s="70"/>
    </row>
    <row r="1867" spans="1:12" x14ac:dyDescent="0.3">
      <c r="L1867" s="70"/>
    </row>
    <row r="1868" spans="1:12" x14ac:dyDescent="0.3">
      <c r="L1868" s="70"/>
    </row>
    <row r="1869" spans="1:12" x14ac:dyDescent="0.3">
      <c r="L1869" s="70"/>
    </row>
    <row r="1870" spans="1:12" x14ac:dyDescent="0.3">
      <c r="L1870" s="70"/>
    </row>
    <row r="1871" spans="1:12" ht="15" thickBot="1" x14ac:dyDescent="0.35">
      <c r="L1871" s="70"/>
    </row>
    <row r="1872" spans="1:12" ht="15" customHeight="1" x14ac:dyDescent="0.3">
      <c r="A1872" s="121" t="s">
        <v>344</v>
      </c>
      <c r="B1872" s="105"/>
      <c r="C1872" s="105"/>
      <c r="D1872" s="105"/>
      <c r="E1872" s="105"/>
      <c r="F1872" s="105"/>
      <c r="G1872" s="106"/>
      <c r="H1872" s="8"/>
      <c r="I1872" s="8"/>
      <c r="L1872" s="70"/>
    </row>
    <row r="1873" spans="1:12" x14ac:dyDescent="0.3">
      <c r="A1873" s="107"/>
      <c r="B1873" s="108"/>
      <c r="C1873" s="108"/>
      <c r="D1873" s="108"/>
      <c r="E1873" s="108"/>
      <c r="F1873" s="108"/>
      <c r="G1873" s="109"/>
      <c r="H1873" s="8"/>
      <c r="I1873" s="8"/>
      <c r="L1873" s="70"/>
    </row>
    <row r="1874" spans="1:12" ht="15" thickBot="1" x14ac:dyDescent="0.35">
      <c r="A1874" s="110"/>
      <c r="B1874" s="111"/>
      <c r="C1874" s="111"/>
      <c r="D1874" s="111"/>
      <c r="E1874" s="111"/>
      <c r="F1874" s="111"/>
      <c r="G1874" s="112"/>
      <c r="H1874" s="9"/>
      <c r="I1874" s="9"/>
      <c r="J1874" s="6"/>
      <c r="K1874" s="6"/>
      <c r="L1874" s="70"/>
    </row>
    <row r="1875" spans="1:12" ht="15" thickBot="1" x14ac:dyDescent="0.35">
      <c r="A1875" s="5"/>
      <c r="B1875" s="5"/>
      <c r="C1875" s="5"/>
      <c r="D1875" s="5"/>
      <c r="E1875" s="5"/>
      <c r="F1875" s="5"/>
      <c r="G1875" s="16"/>
      <c r="H1875" s="10"/>
      <c r="I1875" s="10"/>
      <c r="L1875" s="70"/>
    </row>
    <row r="1876" spans="1:12" ht="15" thickBot="1" x14ac:dyDescent="0.35">
      <c r="A1876" s="113"/>
      <c r="B1876" s="114"/>
      <c r="C1876" s="114"/>
      <c r="D1876" s="114"/>
      <c r="E1876" s="53"/>
      <c r="F1876" s="114"/>
      <c r="G1876" s="114"/>
      <c r="H1876" s="32"/>
      <c r="I1876" s="115"/>
      <c r="J1876" s="115"/>
      <c r="K1876" s="116"/>
      <c r="L1876" s="70"/>
    </row>
    <row r="1877" spans="1:12" ht="16.2" thickBot="1" x14ac:dyDescent="0.35">
      <c r="A1877" s="27"/>
      <c r="B1877" s="28"/>
      <c r="C1877" s="28"/>
      <c r="D1877" s="28"/>
      <c r="E1877" s="29"/>
      <c r="F1877" s="5"/>
      <c r="G1877" s="30"/>
      <c r="H1877" s="10"/>
      <c r="I1877" s="10"/>
      <c r="J1877" s="5"/>
      <c r="K1877" s="5"/>
      <c r="L1877" s="70"/>
    </row>
    <row r="1878" spans="1:12" ht="15" thickBot="1" x14ac:dyDescent="0.35">
      <c r="A1878" s="149"/>
      <c r="B1878" s="150"/>
      <c r="C1878" s="150"/>
      <c r="D1878" s="150"/>
      <c r="E1878" s="150"/>
      <c r="F1878" s="150"/>
      <c r="G1878" s="150"/>
      <c r="H1878" s="150"/>
      <c r="I1878" s="150"/>
      <c r="J1878" s="150"/>
      <c r="K1878" s="151"/>
      <c r="L1878" s="70"/>
    </row>
    <row r="1879" spans="1:12" ht="15" thickBot="1" x14ac:dyDescent="0.35">
      <c r="A1879" s="149"/>
      <c r="B1879" s="150"/>
      <c r="C1879" s="150"/>
      <c r="D1879" s="150"/>
      <c r="E1879" s="150"/>
      <c r="F1879" s="150"/>
      <c r="G1879" s="150"/>
      <c r="H1879" s="150"/>
      <c r="I1879" s="150"/>
      <c r="J1879" s="150"/>
      <c r="K1879" s="151"/>
      <c r="L1879" s="70"/>
    </row>
    <row r="1880" spans="1:12" x14ac:dyDescent="0.3">
      <c r="A1880" s="155" t="s">
        <v>126</v>
      </c>
      <c r="B1880" s="157" t="s">
        <v>229</v>
      </c>
      <c r="C1880" s="158" t="s">
        <v>225</v>
      </c>
      <c r="D1880" s="159"/>
      <c r="E1880" s="159"/>
      <c r="F1880" s="159"/>
      <c r="G1880" s="159"/>
      <c r="H1880" s="159"/>
      <c r="I1880" s="160"/>
      <c r="J1880" s="164" t="s">
        <v>139</v>
      </c>
      <c r="K1880" s="165"/>
      <c r="L1880" s="69" t="s">
        <v>149</v>
      </c>
    </row>
    <row r="1881" spans="1:12" x14ac:dyDescent="0.3">
      <c r="A1881" s="156"/>
      <c r="B1881" s="134"/>
      <c r="C1881" s="161"/>
      <c r="D1881" s="162"/>
      <c r="E1881" s="162"/>
      <c r="F1881" s="162"/>
      <c r="G1881" s="162"/>
      <c r="H1881" s="162"/>
      <c r="I1881" s="163"/>
      <c r="J1881" s="166">
        <f>K1895+K1900</f>
        <v>0</v>
      </c>
      <c r="K1881" s="167"/>
      <c r="L1881" s="69"/>
    </row>
    <row r="1882" spans="1:12" ht="27.6" x14ac:dyDescent="0.3">
      <c r="A1882" s="12" t="s">
        <v>119</v>
      </c>
      <c r="B1882" s="152" t="s">
        <v>120</v>
      </c>
      <c r="C1882" s="152"/>
      <c r="D1882" s="152"/>
      <c r="E1882" s="152"/>
      <c r="F1882" s="152"/>
      <c r="G1882" s="17" t="s">
        <v>125</v>
      </c>
      <c r="H1882" s="51" t="s">
        <v>124</v>
      </c>
      <c r="I1882" s="14" t="s">
        <v>123</v>
      </c>
      <c r="J1882" s="14" t="s">
        <v>121</v>
      </c>
      <c r="K1882" s="15" t="s">
        <v>122</v>
      </c>
      <c r="L1882" s="70"/>
    </row>
    <row r="1883" spans="1:12" x14ac:dyDescent="0.3">
      <c r="A1883" s="52">
        <v>306555</v>
      </c>
      <c r="B1883" s="153" t="str">
        <f>VLOOKUP(A1883,'CUSTOS UNITÁRIOS'!$A$2:$C$116,2,FALSE)</f>
        <v>ANEL CAIXA ZA CONCRETO PREMOLDADO</v>
      </c>
      <c r="C1883" s="153"/>
      <c r="D1883" s="153"/>
      <c r="E1883" s="153"/>
      <c r="F1883" s="153"/>
      <c r="G1883" s="20">
        <v>1</v>
      </c>
      <c r="H1883" s="21" t="s">
        <v>128</v>
      </c>
      <c r="I1883" s="3">
        <f>VLOOKUP(A1883,'CUSTOS UNITÁRIOS'!$A$2:$C$116,3,FALSE)</f>
        <v>0</v>
      </c>
      <c r="J1883" s="22">
        <f>I1883*G1883</f>
        <v>0</v>
      </c>
      <c r="K1883" s="22">
        <f>J1883*$L$1881</f>
        <v>0</v>
      </c>
      <c r="L1883" s="70"/>
    </row>
    <row r="1884" spans="1:12" x14ac:dyDescent="0.3">
      <c r="A1884" s="52">
        <v>299560</v>
      </c>
      <c r="B1884" s="153" t="str">
        <f>VLOOKUP(A1884,'CUSTOS UNITÁRIOS'!$A$2:$C$116,2,FALSE)</f>
        <v>ARO COM TAMPA ARTICULADA CAIXA ZA</v>
      </c>
      <c r="C1884" s="153"/>
      <c r="D1884" s="153"/>
      <c r="E1884" s="153"/>
      <c r="F1884" s="153"/>
      <c r="G1884" s="20">
        <v>1</v>
      </c>
      <c r="H1884" s="21" t="s">
        <v>128</v>
      </c>
      <c r="I1884" s="3">
        <f>VLOOKUP(A1884,'CUSTOS UNITÁRIOS'!$A$2:$C$116,3,FALSE)</f>
        <v>0</v>
      </c>
      <c r="J1884" s="22">
        <f t="shared" ref="J1884:J1894" si="139">I1884*G1884</f>
        <v>0</v>
      </c>
      <c r="K1884" s="22">
        <f t="shared" ref="K1884:K1894" si="140">J1884*$L$1881</f>
        <v>0</v>
      </c>
      <c r="L1884" s="70"/>
    </row>
    <row r="1885" spans="1:12" x14ac:dyDescent="0.3">
      <c r="A1885" s="52">
        <v>225623</v>
      </c>
      <c r="B1885" s="153" t="str">
        <f>VLOOKUP(A1885,'CUSTOS UNITÁRIOS'!$A$2:$C$116,2,FALSE)</f>
        <v>CABO AL 1X 16MM² 1KV</v>
      </c>
      <c r="C1885" s="153"/>
      <c r="D1885" s="153"/>
      <c r="E1885" s="153"/>
      <c r="F1885" s="153"/>
      <c r="G1885" s="20">
        <v>88</v>
      </c>
      <c r="H1885" s="21" t="s">
        <v>130</v>
      </c>
      <c r="I1885" s="3">
        <f>VLOOKUP(A1885,'CUSTOS UNITÁRIOS'!$A$2:$C$116,3,FALSE)</f>
        <v>0</v>
      </c>
      <c r="J1885" s="22">
        <f t="shared" si="139"/>
        <v>0</v>
      </c>
      <c r="K1885" s="22">
        <f t="shared" si="140"/>
        <v>0</v>
      </c>
      <c r="L1885" s="70"/>
    </row>
    <row r="1886" spans="1:12" x14ac:dyDescent="0.3">
      <c r="A1886" s="52">
        <v>225615</v>
      </c>
      <c r="B1886" s="153" t="str">
        <f>VLOOKUP(A1886,'CUSTOS UNITÁRIOS'!$A$2:$C$116,2,FALSE)</f>
        <v>CABO CU 1X 1,5MM² 1KV XLPE</v>
      </c>
      <c r="C1886" s="153"/>
      <c r="D1886" s="153"/>
      <c r="E1886" s="153"/>
      <c r="F1886" s="153"/>
      <c r="G1886" s="20">
        <v>23</v>
      </c>
      <c r="H1886" s="21" t="s">
        <v>130</v>
      </c>
      <c r="I1886" s="3">
        <f>VLOOKUP(A1886,'CUSTOS UNITÁRIOS'!$A$2:$C$116,3,FALSE)</f>
        <v>0</v>
      </c>
      <c r="J1886" s="22">
        <f t="shared" si="139"/>
        <v>0</v>
      </c>
      <c r="K1886" s="22">
        <f t="shared" si="140"/>
        <v>0</v>
      </c>
      <c r="L1886" s="70"/>
    </row>
    <row r="1887" spans="1:12" x14ac:dyDescent="0.3">
      <c r="A1887" s="52">
        <v>379679</v>
      </c>
      <c r="B1887" s="153" t="str">
        <f>VLOOKUP(A1887,'CUSTOS UNITÁRIOS'!$A$2:$C$116,2,FALSE)</f>
        <v>CONETOR DE PERFURAÇÃO 35-120MM²/1,5MM²</v>
      </c>
      <c r="C1887" s="153"/>
      <c r="D1887" s="153"/>
      <c r="E1887" s="153"/>
      <c r="F1887" s="153"/>
      <c r="G1887" s="20">
        <v>2</v>
      </c>
      <c r="H1887" s="21" t="s">
        <v>128</v>
      </c>
      <c r="I1887" s="3">
        <f>VLOOKUP(A1887,'CUSTOS UNITÁRIOS'!$A$2:$C$116,3,FALSE)</f>
        <v>0</v>
      </c>
      <c r="J1887" s="22">
        <f t="shared" si="139"/>
        <v>0</v>
      </c>
      <c r="K1887" s="22">
        <f t="shared" si="140"/>
        <v>0</v>
      </c>
      <c r="L1887" s="70"/>
    </row>
    <row r="1888" spans="1:12" x14ac:dyDescent="0.3">
      <c r="A1888" s="52">
        <v>349118</v>
      </c>
      <c r="B1888" s="153" t="str">
        <f>VLOOKUP(A1888,'CUSTOS UNITÁRIOS'!$A$2:$C$116,2,FALSE)</f>
        <v>LUMINÁRIA COM EQUIPAMENTO VS 250W POLICARBONATO</v>
      </c>
      <c r="C1888" s="153"/>
      <c r="D1888" s="153"/>
      <c r="E1888" s="153"/>
      <c r="F1888" s="153"/>
      <c r="G1888" s="20">
        <v>2</v>
      </c>
      <c r="H1888" s="21" t="s">
        <v>128</v>
      </c>
      <c r="I1888" s="3">
        <f>VLOOKUP(A1888,'CUSTOS UNITÁRIOS'!$A$2:$C$116,3,FALSE)</f>
        <v>0</v>
      </c>
      <c r="J1888" s="22">
        <f t="shared" si="139"/>
        <v>0</v>
      </c>
      <c r="K1888" s="22">
        <f t="shared" si="140"/>
        <v>0</v>
      </c>
      <c r="L1888" s="70"/>
    </row>
    <row r="1889" spans="1:12" x14ac:dyDescent="0.3">
      <c r="A1889" s="52">
        <v>256537</v>
      </c>
      <c r="B1889" s="153" t="str">
        <f>VLOOKUP(A1889,'CUSTOS UNITÁRIOS'!$A$2:$C$116,2,FALSE)</f>
        <v>LÂMPADA VAPOR DE SÓDIO 250W AP E-40 TUBULAR</v>
      </c>
      <c r="C1889" s="153"/>
      <c r="D1889" s="153"/>
      <c r="E1889" s="153"/>
      <c r="F1889" s="153"/>
      <c r="G1889" s="20">
        <v>2</v>
      </c>
      <c r="H1889" s="21" t="s">
        <v>128</v>
      </c>
      <c r="I1889" s="3">
        <f>VLOOKUP(A1889,'CUSTOS UNITÁRIOS'!$A$2:$C$116,3,FALSE)</f>
        <v>0</v>
      </c>
      <c r="J1889" s="22">
        <f t="shared" si="139"/>
        <v>0</v>
      </c>
      <c r="K1889" s="22">
        <f t="shared" si="140"/>
        <v>0</v>
      </c>
      <c r="L1889" s="70"/>
    </row>
    <row r="1890" spans="1:12" x14ac:dyDescent="0.3">
      <c r="A1890" s="52">
        <v>377117</v>
      </c>
      <c r="B1890" s="153" t="str">
        <f>VLOOKUP(A1890,'CUSTOS UNITÁRIOS'!$A$2:$C$116,2,FALSE)</f>
        <v>POSTE AÇO IP OCTOG ENGAST 9,3M P/ CHIC/SEÇÃO RETA</v>
      </c>
      <c r="C1890" s="153"/>
      <c r="D1890" s="153"/>
      <c r="E1890" s="153"/>
      <c r="F1890" s="153"/>
      <c r="G1890" s="20">
        <v>1</v>
      </c>
      <c r="H1890" s="21" t="s">
        <v>128</v>
      </c>
      <c r="I1890" s="3">
        <f>VLOOKUP(A1890,'CUSTOS UNITÁRIOS'!$A$2:$C$116,3,FALSE)</f>
        <v>0</v>
      </c>
      <c r="J1890" s="22">
        <f t="shared" si="139"/>
        <v>0</v>
      </c>
      <c r="K1890" s="22">
        <f t="shared" si="140"/>
        <v>0</v>
      </c>
      <c r="L1890" s="70"/>
    </row>
    <row r="1891" spans="1:12" x14ac:dyDescent="0.3">
      <c r="A1891" s="52">
        <v>376852</v>
      </c>
      <c r="B1891" s="153" t="str">
        <f>VLOOKUP(A1891,'CUSTOS UNITÁRIOS'!$A$2:$C$116,2,FALSE)</f>
        <v>SEÇÃO RETA OCTOGONAL 2,2M P/ POSTE DE AÇO OCTOG IP</v>
      </c>
      <c r="C1891" s="153"/>
      <c r="D1891" s="153"/>
      <c r="E1891" s="153"/>
      <c r="F1891" s="153"/>
      <c r="G1891" s="20">
        <v>1</v>
      </c>
      <c r="H1891" s="21" t="s">
        <v>128</v>
      </c>
      <c r="I1891" s="3">
        <f>VLOOKUP(A1891,'CUSTOS UNITÁRIOS'!$A$2:$C$116,3,FALSE)</f>
        <v>0</v>
      </c>
      <c r="J1891" s="22">
        <f t="shared" si="139"/>
        <v>0</v>
      </c>
      <c r="K1891" s="22">
        <f t="shared" si="140"/>
        <v>0</v>
      </c>
      <c r="L1891" s="70"/>
    </row>
    <row r="1892" spans="1:12" x14ac:dyDescent="0.3">
      <c r="A1892" s="52">
        <v>354903</v>
      </c>
      <c r="B1892" s="153" t="str">
        <f>VLOOKUP(A1892,'CUSTOS UNITÁRIOS'!$A$2:$C$116,2,FALSE)</f>
        <v>SUPORTE IP 2 LUMINÁRIAS POSTE RC OU AÇO 10/12/14M</v>
      </c>
      <c r="C1892" s="153"/>
      <c r="D1892" s="153"/>
      <c r="E1892" s="153"/>
      <c r="F1892" s="153"/>
      <c r="G1892" s="20">
        <v>1</v>
      </c>
      <c r="H1892" s="21" t="s">
        <v>128</v>
      </c>
      <c r="I1892" s="3">
        <f>VLOOKUP(A1892,'CUSTOS UNITÁRIOS'!$A$2:$C$116,3,FALSE)</f>
        <v>0</v>
      </c>
      <c r="J1892" s="22">
        <f t="shared" si="139"/>
        <v>0</v>
      </c>
      <c r="K1892" s="22">
        <f t="shared" si="140"/>
        <v>0</v>
      </c>
      <c r="L1892" s="70"/>
    </row>
    <row r="1893" spans="1:12" x14ac:dyDescent="0.3">
      <c r="A1893" s="52">
        <v>327361</v>
      </c>
      <c r="B1893" s="176" t="str">
        <f>VLOOKUP(A1893,'CUSTOS UNITÁRIOS'!$A$2:$C$116,2,FALSE)</f>
        <v>RELÉ FOTOELÉTRICO ELETRÔNICO 105-305V</v>
      </c>
      <c r="C1893" s="177"/>
      <c r="D1893" s="177"/>
      <c r="E1893" s="177"/>
      <c r="F1893" s="178"/>
      <c r="G1893" s="20">
        <v>2</v>
      </c>
      <c r="H1893" s="21" t="s">
        <v>128</v>
      </c>
      <c r="I1893" s="3">
        <f>VLOOKUP(A1893,'CUSTOS UNITÁRIOS'!$A$2:$C$116,3,FALSE)</f>
        <v>0</v>
      </c>
      <c r="J1893" s="22">
        <f t="shared" si="139"/>
        <v>0</v>
      </c>
      <c r="K1893" s="22">
        <f t="shared" si="140"/>
        <v>0</v>
      </c>
      <c r="L1893" s="70"/>
    </row>
    <row r="1894" spans="1:12" x14ac:dyDescent="0.3">
      <c r="A1894" s="52">
        <v>377568</v>
      </c>
      <c r="B1894" s="176" t="str">
        <f>VLOOKUP(A1894,'CUSTOS UNITÁRIOS'!$A$2:$C$116,2,FALSE)</f>
        <v>DUTO PEAD CORRUGADO DEN 63MM</v>
      </c>
      <c r="C1894" s="177"/>
      <c r="D1894" s="177"/>
      <c r="E1894" s="177"/>
      <c r="F1894" s="178"/>
      <c r="G1894" s="20">
        <v>46</v>
      </c>
      <c r="H1894" s="21" t="s">
        <v>132</v>
      </c>
      <c r="I1894" s="3">
        <f>VLOOKUP(A1894,'CUSTOS UNITÁRIOS'!$A$2:$C$116,3,FALSE)</f>
        <v>0</v>
      </c>
      <c r="J1894" s="22">
        <f t="shared" si="139"/>
        <v>0</v>
      </c>
      <c r="K1894" s="22">
        <f t="shared" si="140"/>
        <v>0</v>
      </c>
      <c r="L1894" s="70"/>
    </row>
    <row r="1895" spans="1:12" x14ac:dyDescent="0.3">
      <c r="A1895" s="27"/>
      <c r="B1895" s="49"/>
      <c r="C1895" s="49"/>
      <c r="D1895" s="49"/>
      <c r="E1895" s="49"/>
      <c r="F1895" s="49"/>
      <c r="G1895" s="35"/>
      <c r="H1895" s="36"/>
      <c r="I1895" s="37"/>
      <c r="J1895" s="38"/>
      <c r="K1895" s="33">
        <f>SUM(K1883:K1894)</f>
        <v>0</v>
      </c>
      <c r="L1895" s="70"/>
    </row>
    <row r="1896" spans="1:12" x14ac:dyDescent="0.3">
      <c r="A1896" s="27"/>
      <c r="B1896" s="49"/>
      <c r="C1896" s="49"/>
      <c r="D1896" s="49"/>
      <c r="E1896" s="49"/>
      <c r="F1896" s="49"/>
      <c r="G1896" s="35"/>
      <c r="H1896" s="36"/>
      <c r="I1896" s="37"/>
      <c r="J1896" s="38"/>
      <c r="K1896" s="38"/>
      <c r="L1896" s="70"/>
    </row>
    <row r="1897" spans="1:12" x14ac:dyDescent="0.3">
      <c r="A1897" s="154" t="s">
        <v>150</v>
      </c>
      <c r="B1897" s="154"/>
      <c r="C1897" s="154"/>
      <c r="D1897" s="154"/>
      <c r="E1897" s="154"/>
      <c r="F1897" s="154"/>
      <c r="L1897" s="70"/>
    </row>
    <row r="1898" spans="1:12" x14ac:dyDescent="0.3">
      <c r="A1898" s="50" t="s">
        <v>109</v>
      </c>
      <c r="B1898" s="148" t="str">
        <f>VLOOKUP(A1898,'CUSTOS UNITÁRIOS'!$A$2:$C$116,2,FALSE)</f>
        <v xml:space="preserve">UNIDADE DE SERVIÇO DE CONSTRUÇÃO DE REDES </v>
      </c>
      <c r="C1898" s="148"/>
      <c r="D1898" s="148"/>
      <c r="E1898" s="148"/>
      <c r="F1898" s="148"/>
      <c r="G1898" s="23">
        <v>3</v>
      </c>
      <c r="H1898" s="24" t="s">
        <v>128</v>
      </c>
      <c r="I1898" s="24">
        <f>VLOOKUP(A1898,'CUSTOS UNITÁRIOS'!$A$2:$C$116,3,FALSE)</f>
        <v>0</v>
      </c>
      <c r="J1898" s="40">
        <f t="shared" ref="J1898:J1899" si="141">I1898*G1898</f>
        <v>0</v>
      </c>
      <c r="K1898" s="40">
        <f>J1898*1</f>
        <v>0</v>
      </c>
      <c r="L1898" s="70"/>
    </row>
    <row r="1899" spans="1:12" x14ac:dyDescent="0.3">
      <c r="A1899" s="50" t="s">
        <v>111</v>
      </c>
      <c r="B1899" s="148" t="str">
        <f>VLOOKUP(A1899,'CUSTOS UNITÁRIOS'!$A$2:$C$116,2,FALSE)</f>
        <v xml:space="preserve">UNIDADE DE SERVIÇO DE PROJETO </v>
      </c>
      <c r="C1899" s="148"/>
      <c r="D1899" s="148"/>
      <c r="E1899" s="148"/>
      <c r="F1899" s="148"/>
      <c r="G1899" s="23">
        <v>3.1</v>
      </c>
      <c r="H1899" s="24" t="s">
        <v>128</v>
      </c>
      <c r="I1899" s="24">
        <f>VLOOKUP(A1899,'CUSTOS UNITÁRIOS'!$A$2:$C$116,3,FALSE)</f>
        <v>0</v>
      </c>
      <c r="J1899" s="40">
        <f t="shared" si="141"/>
        <v>0</v>
      </c>
      <c r="K1899" s="40">
        <f>J1899*1</f>
        <v>0</v>
      </c>
      <c r="L1899" s="70"/>
    </row>
    <row r="1900" spans="1:12" x14ac:dyDescent="0.3">
      <c r="K1900" s="22">
        <f>K1898+K1899</f>
        <v>0</v>
      </c>
      <c r="L1900" s="70"/>
    </row>
    <row r="1901" spans="1:12" x14ac:dyDescent="0.3">
      <c r="L1901" s="70"/>
    </row>
    <row r="1902" spans="1:12" x14ac:dyDescent="0.3">
      <c r="L1902" s="70"/>
    </row>
    <row r="1903" spans="1:12" x14ac:dyDescent="0.3">
      <c r="L1903" s="70"/>
    </row>
    <row r="1904" spans="1:12" x14ac:dyDescent="0.3">
      <c r="L1904" s="70"/>
    </row>
    <row r="1905" spans="1:12" x14ac:dyDescent="0.3">
      <c r="L1905" s="70"/>
    </row>
    <row r="1906" spans="1:12" x14ac:dyDescent="0.3">
      <c r="L1906" s="70"/>
    </row>
    <row r="1907" spans="1:12" x14ac:dyDescent="0.3">
      <c r="L1907" s="70"/>
    </row>
    <row r="1908" spans="1:12" x14ac:dyDescent="0.3">
      <c r="L1908" s="70"/>
    </row>
    <row r="1909" spans="1:12" x14ac:dyDescent="0.3">
      <c r="L1909" s="70"/>
    </row>
    <row r="1910" spans="1:12" ht="15" thickBot="1" x14ac:dyDescent="0.35">
      <c r="L1910" s="70"/>
    </row>
    <row r="1911" spans="1:12" ht="15" customHeight="1" x14ac:dyDescent="0.3">
      <c r="A1911" s="121" t="s">
        <v>344</v>
      </c>
      <c r="B1911" s="105"/>
      <c r="C1911" s="105"/>
      <c r="D1911" s="105"/>
      <c r="E1911" s="105"/>
      <c r="F1911" s="105"/>
      <c r="G1911" s="106"/>
      <c r="H1911" s="8"/>
      <c r="I1911" s="8"/>
      <c r="L1911" s="70"/>
    </row>
    <row r="1912" spans="1:12" x14ac:dyDescent="0.3">
      <c r="A1912" s="107"/>
      <c r="B1912" s="108"/>
      <c r="C1912" s="108"/>
      <c r="D1912" s="108"/>
      <c r="E1912" s="108"/>
      <c r="F1912" s="108"/>
      <c r="G1912" s="109"/>
      <c r="H1912" s="8"/>
      <c r="I1912" s="8"/>
      <c r="L1912" s="70"/>
    </row>
    <row r="1913" spans="1:12" ht="15" thickBot="1" x14ac:dyDescent="0.35">
      <c r="A1913" s="110"/>
      <c r="B1913" s="111"/>
      <c r="C1913" s="111"/>
      <c r="D1913" s="111"/>
      <c r="E1913" s="111"/>
      <c r="F1913" s="111"/>
      <c r="G1913" s="112"/>
      <c r="H1913" s="9"/>
      <c r="I1913" s="9"/>
      <c r="J1913" s="6"/>
      <c r="K1913" s="6"/>
      <c r="L1913" s="70"/>
    </row>
    <row r="1914" spans="1:12" ht="15" thickBot="1" x14ac:dyDescent="0.35">
      <c r="A1914" s="5"/>
      <c r="B1914" s="5"/>
      <c r="C1914" s="5"/>
      <c r="D1914" s="5"/>
      <c r="E1914" s="5"/>
      <c r="F1914" s="5"/>
      <c r="G1914" s="16"/>
      <c r="H1914" s="10"/>
      <c r="I1914" s="10"/>
      <c r="L1914" s="70"/>
    </row>
    <row r="1915" spans="1:12" ht="15" thickBot="1" x14ac:dyDescent="0.35">
      <c r="A1915" s="113"/>
      <c r="B1915" s="114"/>
      <c r="C1915" s="114"/>
      <c r="D1915" s="114"/>
      <c r="E1915" s="53"/>
      <c r="F1915" s="114"/>
      <c r="G1915" s="114"/>
      <c r="H1915" s="32"/>
      <c r="I1915" s="115"/>
      <c r="J1915" s="115"/>
      <c r="K1915" s="116"/>
      <c r="L1915" s="70"/>
    </row>
    <row r="1916" spans="1:12" ht="16.2" thickBot="1" x14ac:dyDescent="0.35">
      <c r="A1916" s="27"/>
      <c r="B1916" s="28"/>
      <c r="C1916" s="28"/>
      <c r="D1916" s="28"/>
      <c r="E1916" s="29"/>
      <c r="F1916" s="5"/>
      <c r="G1916" s="30"/>
      <c r="H1916" s="10"/>
      <c r="I1916" s="10"/>
      <c r="J1916" s="5"/>
      <c r="K1916" s="5"/>
      <c r="L1916" s="70"/>
    </row>
    <row r="1917" spans="1:12" ht="15" thickBot="1" x14ac:dyDescent="0.35">
      <c r="A1917" s="149"/>
      <c r="B1917" s="150"/>
      <c r="C1917" s="150"/>
      <c r="D1917" s="150"/>
      <c r="E1917" s="150"/>
      <c r="F1917" s="150"/>
      <c r="G1917" s="150"/>
      <c r="H1917" s="150"/>
      <c r="I1917" s="150"/>
      <c r="J1917" s="150"/>
      <c r="K1917" s="151"/>
      <c r="L1917" s="70"/>
    </row>
    <row r="1918" spans="1:12" ht="15" thickBot="1" x14ac:dyDescent="0.35">
      <c r="A1918" s="149"/>
      <c r="B1918" s="150"/>
      <c r="C1918" s="150"/>
      <c r="D1918" s="150"/>
      <c r="E1918" s="150"/>
      <c r="F1918" s="150"/>
      <c r="G1918" s="150"/>
      <c r="H1918" s="150"/>
      <c r="I1918" s="150"/>
      <c r="J1918" s="150"/>
      <c r="K1918" s="151"/>
      <c r="L1918" s="70"/>
    </row>
    <row r="1919" spans="1:12" x14ac:dyDescent="0.3">
      <c r="A1919" s="155" t="s">
        <v>126</v>
      </c>
      <c r="B1919" s="157" t="s">
        <v>341</v>
      </c>
      <c r="C1919" s="158" t="s">
        <v>231</v>
      </c>
      <c r="D1919" s="159"/>
      <c r="E1919" s="159"/>
      <c r="F1919" s="159"/>
      <c r="G1919" s="159"/>
      <c r="H1919" s="159"/>
      <c r="I1919" s="160"/>
      <c r="J1919" s="164" t="s">
        <v>139</v>
      </c>
      <c r="K1919" s="165"/>
      <c r="L1919" s="69" t="s">
        <v>149</v>
      </c>
    </row>
    <row r="1920" spans="1:12" x14ac:dyDescent="0.3">
      <c r="A1920" s="156"/>
      <c r="B1920" s="134"/>
      <c r="C1920" s="161"/>
      <c r="D1920" s="162"/>
      <c r="E1920" s="162"/>
      <c r="F1920" s="162"/>
      <c r="G1920" s="162"/>
      <c r="H1920" s="162"/>
      <c r="I1920" s="163"/>
      <c r="J1920" s="166">
        <f>K1932+K1937</f>
        <v>0</v>
      </c>
      <c r="K1920" s="167"/>
      <c r="L1920" s="69"/>
    </row>
    <row r="1921" spans="1:12" ht="27.6" x14ac:dyDescent="0.3">
      <c r="A1921" s="12" t="s">
        <v>119</v>
      </c>
      <c r="B1921" s="152" t="s">
        <v>120</v>
      </c>
      <c r="C1921" s="152"/>
      <c r="D1921" s="152"/>
      <c r="E1921" s="152"/>
      <c r="F1921" s="152"/>
      <c r="G1921" s="17" t="s">
        <v>125</v>
      </c>
      <c r="H1921" s="51" t="s">
        <v>124</v>
      </c>
      <c r="I1921" s="14" t="s">
        <v>123</v>
      </c>
      <c r="J1921" s="14" t="s">
        <v>121</v>
      </c>
      <c r="K1921" s="15" t="s">
        <v>122</v>
      </c>
      <c r="L1921" s="70"/>
    </row>
    <row r="1922" spans="1:12" x14ac:dyDescent="0.3">
      <c r="A1922" s="52">
        <v>306555</v>
      </c>
      <c r="B1922" s="153" t="str">
        <f>VLOOKUP(A1922,'CUSTOS UNITÁRIOS'!$A$2:$C$116,2,FALSE)</f>
        <v>ANEL CAIXA ZA CONCRETO PREMOLDADO</v>
      </c>
      <c r="C1922" s="153"/>
      <c r="D1922" s="153"/>
      <c r="E1922" s="153"/>
      <c r="F1922" s="153"/>
      <c r="G1922" s="20">
        <v>1</v>
      </c>
      <c r="H1922" s="21" t="s">
        <v>128</v>
      </c>
      <c r="I1922" s="3">
        <f>VLOOKUP(A1922,'CUSTOS UNITÁRIOS'!$A$2:$C$116,3,FALSE)</f>
        <v>0</v>
      </c>
      <c r="J1922" s="22">
        <f>I1922*G1922</f>
        <v>0</v>
      </c>
      <c r="K1922" s="22">
        <f>J1922*$L$1920</f>
        <v>0</v>
      </c>
      <c r="L1922" s="70"/>
    </row>
    <row r="1923" spans="1:12" x14ac:dyDescent="0.3">
      <c r="A1923" s="52">
        <v>299560</v>
      </c>
      <c r="B1923" s="153" t="str">
        <f>VLOOKUP(A1923,'CUSTOS UNITÁRIOS'!$A$2:$C$116,2,FALSE)</f>
        <v>ARO COM TAMPA ARTICULADA CAIXA ZA</v>
      </c>
      <c r="C1923" s="153"/>
      <c r="D1923" s="153"/>
      <c r="E1923" s="153"/>
      <c r="F1923" s="153"/>
      <c r="G1923" s="20">
        <v>1</v>
      </c>
      <c r="H1923" s="21" t="s">
        <v>128</v>
      </c>
      <c r="I1923" s="3">
        <f>VLOOKUP(A1923,'CUSTOS UNITÁRIOS'!$A$2:$C$116,3,FALSE)</f>
        <v>0</v>
      </c>
      <c r="J1923" s="22">
        <f t="shared" ref="J1923:J1931" si="142">I1923*G1923</f>
        <v>0</v>
      </c>
      <c r="K1923" s="22">
        <f t="shared" ref="K1923:K1931" si="143">J1923*$L$1920</f>
        <v>0</v>
      </c>
      <c r="L1923" s="70"/>
    </row>
    <row r="1924" spans="1:12" x14ac:dyDescent="0.3">
      <c r="A1924" s="52">
        <v>225623</v>
      </c>
      <c r="B1924" s="153" t="str">
        <f>VLOOKUP(A1924,'CUSTOS UNITÁRIOS'!$A$2:$C$116,2,FALSE)</f>
        <v>CABO AL 1X 16MM² 1KV</v>
      </c>
      <c r="C1924" s="153"/>
      <c r="D1924" s="153"/>
      <c r="E1924" s="153"/>
      <c r="F1924" s="153"/>
      <c r="G1924" s="20">
        <v>88</v>
      </c>
      <c r="H1924" s="21" t="s">
        <v>130</v>
      </c>
      <c r="I1924" s="3">
        <f>VLOOKUP(A1924,'CUSTOS UNITÁRIOS'!$A$2:$C$116,3,FALSE)</f>
        <v>0</v>
      </c>
      <c r="J1924" s="22">
        <f t="shared" si="142"/>
        <v>0</v>
      </c>
      <c r="K1924" s="22">
        <f t="shared" si="143"/>
        <v>0</v>
      </c>
      <c r="L1924" s="70"/>
    </row>
    <row r="1925" spans="1:12" x14ac:dyDescent="0.3">
      <c r="A1925" s="52">
        <v>225615</v>
      </c>
      <c r="B1925" s="153" t="str">
        <f>VLOOKUP(A1925,'CUSTOS UNITÁRIOS'!$A$2:$C$116,2,FALSE)</f>
        <v>CABO CU 1X 1,5MM² 1KV XLPE</v>
      </c>
      <c r="C1925" s="153"/>
      <c r="D1925" s="153"/>
      <c r="E1925" s="153"/>
      <c r="F1925" s="153"/>
      <c r="G1925" s="20">
        <v>23</v>
      </c>
      <c r="H1925" s="21" t="s">
        <v>130</v>
      </c>
      <c r="I1925" s="3">
        <f>VLOOKUP(A1925,'CUSTOS UNITÁRIOS'!$A$2:$C$116,3,FALSE)</f>
        <v>0</v>
      </c>
      <c r="J1925" s="22">
        <f t="shared" si="142"/>
        <v>0</v>
      </c>
      <c r="K1925" s="22">
        <f t="shared" si="143"/>
        <v>0</v>
      </c>
      <c r="L1925" s="70"/>
    </row>
    <row r="1926" spans="1:12" x14ac:dyDescent="0.3">
      <c r="A1926" s="52">
        <v>379679</v>
      </c>
      <c r="B1926" s="153" t="str">
        <f>VLOOKUP(A1926,'CUSTOS UNITÁRIOS'!$A$2:$C$116,2,FALSE)</f>
        <v>CONETOR DE PERFURAÇÃO 35-120MM²/1,5MM²</v>
      </c>
      <c r="C1926" s="153"/>
      <c r="D1926" s="153"/>
      <c r="E1926" s="153"/>
      <c r="F1926" s="153"/>
      <c r="G1926" s="20">
        <v>2</v>
      </c>
      <c r="H1926" s="21" t="s">
        <v>128</v>
      </c>
      <c r="I1926" s="3">
        <f>VLOOKUP(A1926,'CUSTOS UNITÁRIOS'!$A$2:$C$116,3,FALSE)</f>
        <v>0</v>
      </c>
      <c r="J1926" s="22">
        <f t="shared" si="142"/>
        <v>0</v>
      </c>
      <c r="K1926" s="22">
        <f t="shared" si="143"/>
        <v>0</v>
      </c>
      <c r="L1926" s="70"/>
    </row>
    <row r="1927" spans="1:12" x14ac:dyDescent="0.3">
      <c r="A1927" s="52">
        <v>3</v>
      </c>
      <c r="B1927" s="153" t="str">
        <f>VLOOKUP(A1927,'CUSTOS UNITÁRIOS'!$A$2:$C$116,2,FALSE)</f>
        <v>LUMINARIA LED - VIÁRIA 120W  (115W)</v>
      </c>
      <c r="C1927" s="153"/>
      <c r="D1927" s="153"/>
      <c r="E1927" s="153"/>
      <c r="F1927" s="153"/>
      <c r="G1927" s="20">
        <v>1</v>
      </c>
      <c r="H1927" s="21" t="s">
        <v>128</v>
      </c>
      <c r="I1927" s="3">
        <f>VLOOKUP(A1927,'CUSTOS UNITÁRIOS'!$A$2:$C$116,3,FALSE)</f>
        <v>0</v>
      </c>
      <c r="J1927" s="22">
        <f t="shared" si="142"/>
        <v>0</v>
      </c>
      <c r="K1927" s="22">
        <f t="shared" si="143"/>
        <v>0</v>
      </c>
      <c r="L1927" s="70"/>
    </row>
    <row r="1928" spans="1:12" x14ac:dyDescent="0.3">
      <c r="A1928" s="52">
        <v>214668</v>
      </c>
      <c r="B1928" s="153" t="str">
        <f>VLOOKUP(A1928,'CUSTOS UNITÁRIOS'!$A$2:$C$116,2,FALSE)</f>
        <v>POSTE CONCRETO RC IP 11,5M 150DAN</v>
      </c>
      <c r="C1928" s="153"/>
      <c r="D1928" s="153"/>
      <c r="E1928" s="153"/>
      <c r="F1928" s="153"/>
      <c r="G1928" s="20">
        <v>1</v>
      </c>
      <c r="H1928" s="21" t="s">
        <v>128</v>
      </c>
      <c r="I1928" s="3">
        <f>VLOOKUP(A1928,'CUSTOS UNITÁRIOS'!$A$2:$C$116,3,FALSE)</f>
        <v>0</v>
      </c>
      <c r="J1928" s="22">
        <f t="shared" si="142"/>
        <v>0</v>
      </c>
      <c r="K1928" s="22">
        <f t="shared" si="143"/>
        <v>0</v>
      </c>
      <c r="L1928" s="70"/>
    </row>
    <row r="1929" spans="1:12" x14ac:dyDescent="0.3">
      <c r="A1929" s="52">
        <v>354902</v>
      </c>
      <c r="B1929" s="153" t="str">
        <f>VLOOKUP(A1929,'CUSTOS UNITÁRIOS'!$A$2:$C$116,2,FALSE)</f>
        <v>SUPORTE IP 1 LUMINÁRIA POSTE RC OU AÇO 10/12/14M</v>
      </c>
      <c r="C1929" s="153"/>
      <c r="D1929" s="153"/>
      <c r="E1929" s="153"/>
      <c r="F1929" s="153"/>
      <c r="G1929" s="20">
        <v>1</v>
      </c>
      <c r="H1929" s="21" t="s">
        <v>128</v>
      </c>
      <c r="I1929" s="3">
        <f>VLOOKUP(A1929,'CUSTOS UNITÁRIOS'!$A$2:$C$116,3,FALSE)</f>
        <v>0</v>
      </c>
      <c r="J1929" s="22">
        <f t="shared" si="142"/>
        <v>0</v>
      </c>
      <c r="K1929" s="22">
        <f t="shared" si="143"/>
        <v>0</v>
      </c>
      <c r="L1929" s="70"/>
    </row>
    <row r="1930" spans="1:12" x14ac:dyDescent="0.3">
      <c r="A1930" s="52">
        <v>327361</v>
      </c>
      <c r="B1930" s="153" t="str">
        <f>VLOOKUP(A1930,'CUSTOS UNITÁRIOS'!$A$2:$C$116,2,FALSE)</f>
        <v>RELÉ FOTOELÉTRICO ELETRÔNICO 105-305V</v>
      </c>
      <c r="C1930" s="153"/>
      <c r="D1930" s="153"/>
      <c r="E1930" s="153"/>
      <c r="F1930" s="153"/>
      <c r="G1930" s="20">
        <v>1</v>
      </c>
      <c r="H1930" s="21" t="s">
        <v>128</v>
      </c>
      <c r="I1930" s="3">
        <f>VLOOKUP(A1930,'CUSTOS UNITÁRIOS'!$A$2:$C$116,3,FALSE)</f>
        <v>0</v>
      </c>
      <c r="J1930" s="22">
        <f t="shared" si="142"/>
        <v>0</v>
      </c>
      <c r="K1930" s="22">
        <f t="shared" si="143"/>
        <v>0</v>
      </c>
      <c r="L1930" s="70"/>
    </row>
    <row r="1931" spans="1:12" x14ac:dyDescent="0.3">
      <c r="A1931" s="52">
        <v>377568</v>
      </c>
      <c r="B1931" s="176" t="str">
        <f>VLOOKUP(A1931,'CUSTOS UNITÁRIOS'!$A$2:$C$116,2,FALSE)</f>
        <v>DUTO PEAD CORRUGADO DEN 63MM</v>
      </c>
      <c r="C1931" s="177"/>
      <c r="D1931" s="177"/>
      <c r="E1931" s="177"/>
      <c r="F1931" s="178"/>
      <c r="G1931" s="20">
        <v>44</v>
      </c>
      <c r="H1931" s="21" t="s">
        <v>132</v>
      </c>
      <c r="I1931" s="3">
        <f>VLOOKUP(A1931,'CUSTOS UNITÁRIOS'!$A$2:$C$116,3,FALSE)</f>
        <v>0</v>
      </c>
      <c r="J1931" s="22">
        <f t="shared" si="142"/>
        <v>0</v>
      </c>
      <c r="K1931" s="22">
        <f t="shared" si="143"/>
        <v>0</v>
      </c>
      <c r="L1931" s="70"/>
    </row>
    <row r="1932" spans="1:12" x14ac:dyDescent="0.3">
      <c r="A1932" s="27"/>
      <c r="B1932" s="49"/>
      <c r="C1932" s="49"/>
      <c r="D1932" s="49"/>
      <c r="E1932" s="49"/>
      <c r="F1932" s="49"/>
      <c r="G1932" s="35"/>
      <c r="H1932" s="36"/>
      <c r="I1932" s="37"/>
      <c r="J1932" s="38"/>
      <c r="K1932" s="33">
        <f>SUM(K1922:K1931)</f>
        <v>0</v>
      </c>
      <c r="L1932" s="70"/>
    </row>
    <row r="1933" spans="1:12" x14ac:dyDescent="0.3">
      <c r="A1933" s="27"/>
      <c r="B1933" s="49"/>
      <c r="C1933" s="49"/>
      <c r="D1933" s="49"/>
      <c r="E1933" s="49"/>
      <c r="F1933" s="49"/>
      <c r="G1933" s="35"/>
      <c r="H1933" s="36"/>
      <c r="I1933" s="37"/>
      <c r="J1933" s="38"/>
      <c r="K1933" s="38"/>
      <c r="L1933" s="70"/>
    </row>
    <row r="1934" spans="1:12" x14ac:dyDescent="0.3">
      <c r="A1934" s="154" t="s">
        <v>150</v>
      </c>
      <c r="B1934" s="154"/>
      <c r="C1934" s="154"/>
      <c r="D1934" s="154"/>
      <c r="E1934" s="154"/>
      <c r="F1934" s="154"/>
      <c r="L1934" s="70"/>
    </row>
    <row r="1935" spans="1:12" x14ac:dyDescent="0.3">
      <c r="A1935" s="50" t="s">
        <v>109</v>
      </c>
      <c r="B1935" s="148" t="str">
        <f>VLOOKUP(A1935,'CUSTOS UNITÁRIOS'!$A$2:$C$116,2,FALSE)</f>
        <v xml:space="preserve">UNIDADE DE SERVIÇO DE CONSTRUÇÃO DE REDES </v>
      </c>
      <c r="C1935" s="148"/>
      <c r="D1935" s="148"/>
      <c r="E1935" s="148"/>
      <c r="F1935" s="148"/>
      <c r="G1935" s="23">
        <v>3</v>
      </c>
      <c r="H1935" s="24" t="s">
        <v>128</v>
      </c>
      <c r="I1935" s="24">
        <f>VLOOKUP(A1935,'CUSTOS UNITÁRIOS'!$A$2:$C$116,3,FALSE)</f>
        <v>0</v>
      </c>
      <c r="J1935" s="40">
        <f t="shared" ref="J1935:J1936" si="144">I1935*G1935</f>
        <v>0</v>
      </c>
      <c r="K1935" s="40">
        <f>J1935*1</f>
        <v>0</v>
      </c>
      <c r="L1935" s="70"/>
    </row>
    <row r="1936" spans="1:12" x14ac:dyDescent="0.3">
      <c r="A1936" s="50" t="s">
        <v>111</v>
      </c>
      <c r="B1936" s="148" t="str">
        <f>VLOOKUP(A1936,'CUSTOS UNITÁRIOS'!$A$2:$C$116,2,FALSE)</f>
        <v xml:space="preserve">UNIDADE DE SERVIÇO DE PROJETO </v>
      </c>
      <c r="C1936" s="148"/>
      <c r="D1936" s="148"/>
      <c r="E1936" s="148"/>
      <c r="F1936" s="148"/>
      <c r="G1936" s="23">
        <v>3.1</v>
      </c>
      <c r="H1936" s="24" t="s">
        <v>128</v>
      </c>
      <c r="I1936" s="24">
        <f>VLOOKUP(A1936,'CUSTOS UNITÁRIOS'!$A$2:$C$116,3,FALSE)</f>
        <v>0</v>
      </c>
      <c r="J1936" s="40">
        <f t="shared" si="144"/>
        <v>0</v>
      </c>
      <c r="K1936" s="40">
        <f>J1936*1</f>
        <v>0</v>
      </c>
      <c r="L1936" s="70"/>
    </row>
    <row r="1937" spans="1:12" x14ac:dyDescent="0.3">
      <c r="K1937" s="22">
        <f>K1935+K1936</f>
        <v>0</v>
      </c>
      <c r="L1937" s="70"/>
    </row>
    <row r="1938" spans="1:12" x14ac:dyDescent="0.3">
      <c r="L1938" s="70"/>
    </row>
    <row r="1939" spans="1:12" x14ac:dyDescent="0.3">
      <c r="L1939" s="70"/>
    </row>
    <row r="1940" spans="1:12" x14ac:dyDescent="0.3">
      <c r="L1940" s="70"/>
    </row>
    <row r="1941" spans="1:12" x14ac:dyDescent="0.3">
      <c r="L1941" s="70"/>
    </row>
    <row r="1942" spans="1:12" x14ac:dyDescent="0.3">
      <c r="L1942" s="70"/>
    </row>
    <row r="1943" spans="1:12" x14ac:dyDescent="0.3">
      <c r="L1943" s="70"/>
    </row>
    <row r="1944" spans="1:12" x14ac:dyDescent="0.3">
      <c r="L1944" s="70"/>
    </row>
    <row r="1945" spans="1:12" x14ac:dyDescent="0.3">
      <c r="L1945" s="70"/>
    </row>
    <row r="1946" spans="1:12" x14ac:dyDescent="0.3">
      <c r="L1946" s="70"/>
    </row>
    <row r="1947" spans="1:12" x14ac:dyDescent="0.3">
      <c r="L1947" s="70"/>
    </row>
    <row r="1948" spans="1:12" x14ac:dyDescent="0.3">
      <c r="L1948" s="70"/>
    </row>
    <row r="1949" spans="1:12" ht="15" thickBot="1" x14ac:dyDescent="0.35">
      <c r="L1949" s="70"/>
    </row>
    <row r="1950" spans="1:12" ht="15" customHeight="1" x14ac:dyDescent="0.3">
      <c r="A1950" s="121" t="s">
        <v>344</v>
      </c>
      <c r="B1950" s="105"/>
      <c r="C1950" s="105"/>
      <c r="D1950" s="105"/>
      <c r="E1950" s="105"/>
      <c r="F1950" s="105"/>
      <c r="G1950" s="106"/>
      <c r="H1950" s="8"/>
      <c r="I1950" s="8"/>
      <c r="L1950" s="70"/>
    </row>
    <row r="1951" spans="1:12" x14ac:dyDescent="0.3">
      <c r="A1951" s="107"/>
      <c r="B1951" s="108"/>
      <c r="C1951" s="108"/>
      <c r="D1951" s="108"/>
      <c r="E1951" s="108"/>
      <c r="F1951" s="108"/>
      <c r="G1951" s="109"/>
      <c r="H1951" s="8"/>
      <c r="I1951" s="8"/>
      <c r="L1951" s="70"/>
    </row>
    <row r="1952" spans="1:12" ht="15" thickBot="1" x14ac:dyDescent="0.35">
      <c r="A1952" s="110"/>
      <c r="B1952" s="111"/>
      <c r="C1952" s="111"/>
      <c r="D1952" s="111"/>
      <c r="E1952" s="111"/>
      <c r="F1952" s="111"/>
      <c r="G1952" s="112"/>
      <c r="H1952" s="9"/>
      <c r="I1952" s="9"/>
      <c r="J1952" s="6"/>
      <c r="K1952" s="6"/>
      <c r="L1952" s="70"/>
    </row>
    <row r="1953" spans="1:12" ht="15" thickBot="1" x14ac:dyDescent="0.35">
      <c r="A1953" s="5"/>
      <c r="B1953" s="5"/>
      <c r="C1953" s="5"/>
      <c r="D1953" s="5"/>
      <c r="E1953" s="5"/>
      <c r="F1953" s="5"/>
      <c r="G1953" s="16"/>
      <c r="H1953" s="10"/>
      <c r="I1953" s="10"/>
      <c r="L1953" s="70"/>
    </row>
    <row r="1954" spans="1:12" ht="15" thickBot="1" x14ac:dyDescent="0.35">
      <c r="A1954" s="113"/>
      <c r="B1954" s="114"/>
      <c r="C1954" s="114"/>
      <c r="D1954" s="114"/>
      <c r="E1954" s="53"/>
      <c r="F1954" s="114"/>
      <c r="G1954" s="114"/>
      <c r="H1954" s="32"/>
      <c r="I1954" s="115"/>
      <c r="J1954" s="115"/>
      <c r="K1954" s="116"/>
      <c r="L1954" s="70"/>
    </row>
    <row r="1955" spans="1:12" ht="16.2" thickBot="1" x14ac:dyDescent="0.35">
      <c r="A1955" s="27"/>
      <c r="B1955" s="28"/>
      <c r="C1955" s="28"/>
      <c r="D1955" s="28"/>
      <c r="E1955" s="29"/>
      <c r="F1955" s="5"/>
      <c r="G1955" s="30"/>
      <c r="H1955" s="10"/>
      <c r="I1955" s="10"/>
      <c r="J1955" s="5"/>
      <c r="K1955" s="5"/>
      <c r="L1955" s="70"/>
    </row>
    <row r="1956" spans="1:12" ht="15" thickBot="1" x14ac:dyDescent="0.35">
      <c r="A1956" s="149"/>
      <c r="B1956" s="150"/>
      <c r="C1956" s="150"/>
      <c r="D1956" s="150"/>
      <c r="E1956" s="150"/>
      <c r="F1956" s="150"/>
      <c r="G1956" s="150"/>
      <c r="H1956" s="150"/>
      <c r="I1956" s="150"/>
      <c r="J1956" s="150"/>
      <c r="K1956" s="151"/>
      <c r="L1956" s="70"/>
    </row>
    <row r="1957" spans="1:12" ht="15" thickBot="1" x14ac:dyDescent="0.35">
      <c r="A1957" s="149"/>
      <c r="B1957" s="150"/>
      <c r="C1957" s="150"/>
      <c r="D1957" s="150"/>
      <c r="E1957" s="150"/>
      <c r="F1957" s="150"/>
      <c r="G1957" s="150"/>
      <c r="H1957" s="150"/>
      <c r="I1957" s="150"/>
      <c r="J1957" s="150"/>
      <c r="K1957" s="151"/>
      <c r="L1957" s="70"/>
    </row>
    <row r="1958" spans="1:12" ht="15" customHeight="1" x14ac:dyDescent="0.3">
      <c r="A1958" s="155" t="s">
        <v>126</v>
      </c>
      <c r="B1958" s="157" t="s">
        <v>232</v>
      </c>
      <c r="C1958" s="158" t="s">
        <v>234</v>
      </c>
      <c r="D1958" s="159"/>
      <c r="E1958" s="159"/>
      <c r="F1958" s="159"/>
      <c r="G1958" s="159"/>
      <c r="H1958" s="159"/>
      <c r="I1958" s="160"/>
      <c r="J1958" s="164" t="s">
        <v>139</v>
      </c>
      <c r="K1958" s="165"/>
      <c r="L1958" s="69" t="s">
        <v>149</v>
      </c>
    </row>
    <row r="1959" spans="1:12" x14ac:dyDescent="0.3">
      <c r="A1959" s="156"/>
      <c r="B1959" s="134"/>
      <c r="C1959" s="161"/>
      <c r="D1959" s="162"/>
      <c r="E1959" s="162"/>
      <c r="F1959" s="162"/>
      <c r="G1959" s="162"/>
      <c r="H1959" s="162"/>
      <c r="I1959" s="163"/>
      <c r="J1959" s="166">
        <f>K1971+K1976</f>
        <v>0</v>
      </c>
      <c r="K1959" s="167"/>
      <c r="L1959" s="69"/>
    </row>
    <row r="1960" spans="1:12" ht="27.6" x14ac:dyDescent="0.3">
      <c r="A1960" s="12" t="s">
        <v>119</v>
      </c>
      <c r="B1960" s="152" t="s">
        <v>120</v>
      </c>
      <c r="C1960" s="152"/>
      <c r="D1960" s="152"/>
      <c r="E1960" s="152"/>
      <c r="F1960" s="152"/>
      <c r="G1960" s="17" t="s">
        <v>125</v>
      </c>
      <c r="H1960" s="51" t="s">
        <v>124</v>
      </c>
      <c r="I1960" s="14" t="s">
        <v>123</v>
      </c>
      <c r="J1960" s="14" t="s">
        <v>121</v>
      </c>
      <c r="K1960" s="15" t="s">
        <v>122</v>
      </c>
      <c r="L1960" s="70"/>
    </row>
    <row r="1961" spans="1:12" x14ac:dyDescent="0.3">
      <c r="A1961" s="52">
        <v>306555</v>
      </c>
      <c r="B1961" s="153" t="str">
        <f>VLOOKUP(A1961,'CUSTOS UNITÁRIOS'!$A$2:$C$116,2,FALSE)</f>
        <v>ANEL CAIXA ZA CONCRETO PREMOLDADO</v>
      </c>
      <c r="C1961" s="153"/>
      <c r="D1961" s="153"/>
      <c r="E1961" s="153"/>
      <c r="F1961" s="153"/>
      <c r="G1961" s="20">
        <v>1</v>
      </c>
      <c r="H1961" s="21" t="s">
        <v>128</v>
      </c>
      <c r="I1961" s="3">
        <f>VLOOKUP(A1961,'CUSTOS UNITÁRIOS'!$A$2:$C$116,3,FALSE)</f>
        <v>0</v>
      </c>
      <c r="J1961" s="22">
        <f>I1961*G1961</f>
        <v>0</v>
      </c>
      <c r="K1961" s="22">
        <f>J1961*$L$1959</f>
        <v>0</v>
      </c>
      <c r="L1961" s="70"/>
    </row>
    <row r="1962" spans="1:12" x14ac:dyDescent="0.3">
      <c r="A1962" s="52">
        <v>299560</v>
      </c>
      <c r="B1962" s="153" t="str">
        <f>VLOOKUP(A1962,'CUSTOS UNITÁRIOS'!$A$2:$C$116,2,FALSE)</f>
        <v>ARO COM TAMPA ARTICULADA CAIXA ZA</v>
      </c>
      <c r="C1962" s="153"/>
      <c r="D1962" s="153"/>
      <c r="E1962" s="153"/>
      <c r="F1962" s="153"/>
      <c r="G1962" s="20">
        <v>1</v>
      </c>
      <c r="H1962" s="21" t="s">
        <v>128</v>
      </c>
      <c r="I1962" s="3">
        <f>VLOOKUP(A1962,'CUSTOS UNITÁRIOS'!$A$2:$C$116,3,FALSE)</f>
        <v>0</v>
      </c>
      <c r="J1962" s="22">
        <f t="shared" ref="J1962:J1970" si="145">I1962*G1962</f>
        <v>0</v>
      </c>
      <c r="K1962" s="22">
        <f t="shared" ref="K1962:K1970" si="146">J1962*$L$1959</f>
        <v>0</v>
      </c>
      <c r="L1962" s="70"/>
    </row>
    <row r="1963" spans="1:12" x14ac:dyDescent="0.3">
      <c r="A1963" s="52">
        <v>225623</v>
      </c>
      <c r="B1963" s="153" t="str">
        <f>VLOOKUP(A1963,'CUSTOS UNITÁRIOS'!$A$2:$C$116,2,FALSE)</f>
        <v>CABO AL 1X 16MM² 1KV</v>
      </c>
      <c r="C1963" s="153"/>
      <c r="D1963" s="153"/>
      <c r="E1963" s="153"/>
      <c r="F1963" s="153"/>
      <c r="G1963" s="20">
        <v>88</v>
      </c>
      <c r="H1963" s="21" t="s">
        <v>130</v>
      </c>
      <c r="I1963" s="3">
        <f>VLOOKUP(A1963,'CUSTOS UNITÁRIOS'!$A$2:$C$116,3,FALSE)</f>
        <v>0</v>
      </c>
      <c r="J1963" s="22">
        <f t="shared" si="145"/>
        <v>0</v>
      </c>
      <c r="K1963" s="22">
        <f t="shared" si="146"/>
        <v>0</v>
      </c>
      <c r="L1963" s="70"/>
    </row>
    <row r="1964" spans="1:12" x14ac:dyDescent="0.3">
      <c r="A1964" s="52">
        <v>225615</v>
      </c>
      <c r="B1964" s="153" t="str">
        <f>VLOOKUP(A1964,'CUSTOS UNITÁRIOS'!$A$2:$C$116,2,FALSE)</f>
        <v>CABO CU 1X 1,5MM² 1KV XLPE</v>
      </c>
      <c r="C1964" s="153"/>
      <c r="D1964" s="153"/>
      <c r="E1964" s="153"/>
      <c r="F1964" s="153"/>
      <c r="G1964" s="20">
        <v>23</v>
      </c>
      <c r="H1964" s="21" t="s">
        <v>130</v>
      </c>
      <c r="I1964" s="3">
        <f>VLOOKUP(A1964,'CUSTOS UNITÁRIOS'!$A$2:$C$116,3,FALSE)</f>
        <v>0</v>
      </c>
      <c r="J1964" s="22">
        <f t="shared" si="145"/>
        <v>0</v>
      </c>
      <c r="K1964" s="22">
        <f t="shared" si="146"/>
        <v>0</v>
      </c>
      <c r="L1964" s="70"/>
    </row>
    <row r="1965" spans="1:12" x14ac:dyDescent="0.3">
      <c r="A1965" s="52">
        <v>379679</v>
      </c>
      <c r="B1965" s="153" t="str">
        <f>VLOOKUP(A1965,'CUSTOS UNITÁRIOS'!$A$2:$C$116,2,FALSE)</f>
        <v>CONETOR DE PERFURAÇÃO 35-120MM²/1,5MM²</v>
      </c>
      <c r="C1965" s="153"/>
      <c r="D1965" s="153"/>
      <c r="E1965" s="153"/>
      <c r="F1965" s="153"/>
      <c r="G1965" s="20">
        <v>2</v>
      </c>
      <c r="H1965" s="21" t="s">
        <v>128</v>
      </c>
      <c r="I1965" s="3">
        <f>VLOOKUP(A1965,'CUSTOS UNITÁRIOS'!$A$2:$C$116,3,FALSE)</f>
        <v>0</v>
      </c>
      <c r="J1965" s="22">
        <f t="shared" si="145"/>
        <v>0</v>
      </c>
      <c r="K1965" s="22">
        <f t="shared" si="146"/>
        <v>0</v>
      </c>
      <c r="L1965" s="70"/>
    </row>
    <row r="1966" spans="1:12" x14ac:dyDescent="0.3">
      <c r="A1966" s="52">
        <v>3</v>
      </c>
      <c r="B1966" s="153" t="str">
        <f>VLOOKUP(A1966,'CUSTOS UNITÁRIOS'!$A$2:$C$116,2,FALSE)</f>
        <v>LUMINARIA LED - VIÁRIA 120W  (115W)</v>
      </c>
      <c r="C1966" s="153"/>
      <c r="D1966" s="153"/>
      <c r="E1966" s="153"/>
      <c r="F1966" s="153"/>
      <c r="G1966" s="20">
        <v>2</v>
      </c>
      <c r="H1966" s="21" t="s">
        <v>128</v>
      </c>
      <c r="I1966" s="3">
        <f>VLOOKUP(A1966,'CUSTOS UNITÁRIOS'!$A$2:$C$116,3,FALSE)</f>
        <v>0</v>
      </c>
      <c r="J1966" s="22">
        <f t="shared" si="145"/>
        <v>0</v>
      </c>
      <c r="K1966" s="22">
        <f t="shared" si="146"/>
        <v>0</v>
      </c>
      <c r="L1966" s="70"/>
    </row>
    <row r="1967" spans="1:12" x14ac:dyDescent="0.3">
      <c r="A1967" s="52">
        <v>214668</v>
      </c>
      <c r="B1967" s="153" t="str">
        <f>VLOOKUP(A1967,'CUSTOS UNITÁRIOS'!$A$2:$C$116,2,FALSE)</f>
        <v>POSTE CONCRETO RC IP 11,5M 150DAN</v>
      </c>
      <c r="C1967" s="153"/>
      <c r="D1967" s="153"/>
      <c r="E1967" s="153"/>
      <c r="F1967" s="153"/>
      <c r="G1967" s="20">
        <v>1</v>
      </c>
      <c r="H1967" s="21" t="s">
        <v>128</v>
      </c>
      <c r="I1967" s="3">
        <f>VLOOKUP(A1967,'CUSTOS UNITÁRIOS'!$A$2:$C$116,3,FALSE)</f>
        <v>0</v>
      </c>
      <c r="J1967" s="22">
        <f t="shared" si="145"/>
        <v>0</v>
      </c>
      <c r="K1967" s="22">
        <f t="shared" si="146"/>
        <v>0</v>
      </c>
      <c r="L1967" s="70"/>
    </row>
    <row r="1968" spans="1:12" x14ac:dyDescent="0.3">
      <c r="A1968" s="52">
        <v>354903</v>
      </c>
      <c r="B1968" s="153" t="str">
        <f>VLOOKUP(A1968,'CUSTOS UNITÁRIOS'!$A$2:$C$116,2,FALSE)</f>
        <v>SUPORTE IP 2 LUMINÁRIAS POSTE RC OU AÇO 10/12/14M</v>
      </c>
      <c r="C1968" s="153"/>
      <c r="D1968" s="153"/>
      <c r="E1968" s="153"/>
      <c r="F1968" s="153"/>
      <c r="G1968" s="20">
        <v>1</v>
      </c>
      <c r="H1968" s="21" t="s">
        <v>128</v>
      </c>
      <c r="I1968" s="3">
        <f>VLOOKUP(A1968,'CUSTOS UNITÁRIOS'!$A$2:$C$116,3,FALSE)</f>
        <v>0</v>
      </c>
      <c r="J1968" s="22">
        <f t="shared" si="145"/>
        <v>0</v>
      </c>
      <c r="K1968" s="22">
        <f t="shared" si="146"/>
        <v>0</v>
      </c>
      <c r="L1968" s="70"/>
    </row>
    <row r="1969" spans="1:12" x14ac:dyDescent="0.3">
      <c r="A1969" s="52">
        <v>327361</v>
      </c>
      <c r="B1969" s="153" t="str">
        <f>VLOOKUP(A1969,'CUSTOS UNITÁRIOS'!$A$2:$C$116,2,FALSE)</f>
        <v>RELÉ FOTOELÉTRICO ELETRÔNICO 105-305V</v>
      </c>
      <c r="C1969" s="153"/>
      <c r="D1969" s="153"/>
      <c r="E1969" s="153"/>
      <c r="F1969" s="153"/>
      <c r="G1969" s="20">
        <v>2</v>
      </c>
      <c r="H1969" s="21" t="s">
        <v>128</v>
      </c>
      <c r="I1969" s="3">
        <f>VLOOKUP(A1969,'CUSTOS UNITÁRIOS'!$A$2:$C$116,3,FALSE)</f>
        <v>0</v>
      </c>
      <c r="J1969" s="22">
        <f t="shared" si="145"/>
        <v>0</v>
      </c>
      <c r="K1969" s="22">
        <f t="shared" si="146"/>
        <v>0</v>
      </c>
      <c r="L1969" s="70"/>
    </row>
    <row r="1970" spans="1:12" x14ac:dyDescent="0.3">
      <c r="A1970" s="52">
        <v>377568</v>
      </c>
      <c r="B1970" s="176" t="str">
        <f>VLOOKUP(A1970,'CUSTOS UNITÁRIOS'!$A$2:$C$116,2,FALSE)</f>
        <v>DUTO PEAD CORRUGADO DEN 63MM</v>
      </c>
      <c r="C1970" s="177"/>
      <c r="D1970" s="177"/>
      <c r="E1970" s="177"/>
      <c r="F1970" s="178"/>
      <c r="G1970" s="20">
        <v>44</v>
      </c>
      <c r="H1970" s="21" t="s">
        <v>132</v>
      </c>
      <c r="I1970" s="3">
        <f>VLOOKUP(A1970,'CUSTOS UNITÁRIOS'!$A$2:$C$116,3,FALSE)</f>
        <v>0</v>
      </c>
      <c r="J1970" s="22">
        <f t="shared" si="145"/>
        <v>0</v>
      </c>
      <c r="K1970" s="22">
        <f t="shared" si="146"/>
        <v>0</v>
      </c>
      <c r="L1970" s="70"/>
    </row>
    <row r="1971" spans="1:12" x14ac:dyDescent="0.3">
      <c r="A1971" s="27"/>
      <c r="B1971" s="49"/>
      <c r="C1971" s="49"/>
      <c r="D1971" s="49"/>
      <c r="E1971" s="49"/>
      <c r="F1971" s="49"/>
      <c r="G1971" s="35"/>
      <c r="H1971" s="36"/>
      <c r="I1971" s="37"/>
      <c r="J1971" s="38"/>
      <c r="K1971" s="33">
        <f>SUM(K1961:K1970)</f>
        <v>0</v>
      </c>
      <c r="L1971" s="70"/>
    </row>
    <row r="1972" spans="1:12" x14ac:dyDescent="0.3">
      <c r="A1972" s="27"/>
      <c r="B1972" s="49"/>
      <c r="C1972" s="49"/>
      <c r="D1972" s="49"/>
      <c r="E1972" s="49"/>
      <c r="F1972" s="49"/>
      <c r="G1972" s="35"/>
      <c r="H1972" s="36"/>
      <c r="I1972" s="37"/>
      <c r="J1972" s="38"/>
      <c r="K1972" s="38"/>
      <c r="L1972" s="70"/>
    </row>
    <row r="1973" spans="1:12" x14ac:dyDescent="0.3">
      <c r="A1973" s="154" t="s">
        <v>150</v>
      </c>
      <c r="B1973" s="154"/>
      <c r="C1973" s="154"/>
      <c r="D1973" s="154"/>
      <c r="E1973" s="154"/>
      <c r="F1973" s="154"/>
      <c r="L1973" s="70"/>
    </row>
    <row r="1974" spans="1:12" x14ac:dyDescent="0.3">
      <c r="A1974" s="50" t="s">
        <v>109</v>
      </c>
      <c r="B1974" s="148" t="str">
        <f>VLOOKUP(A1974,'CUSTOS UNITÁRIOS'!$A$2:$C$116,2,FALSE)</f>
        <v xml:space="preserve">UNIDADE DE SERVIÇO DE CONSTRUÇÃO DE REDES </v>
      </c>
      <c r="C1974" s="148"/>
      <c r="D1974" s="148"/>
      <c r="E1974" s="148"/>
      <c r="F1974" s="148"/>
      <c r="G1974" s="23">
        <v>3</v>
      </c>
      <c r="H1974" s="24" t="s">
        <v>128</v>
      </c>
      <c r="I1974" s="24">
        <f>VLOOKUP(A1974,'CUSTOS UNITÁRIOS'!$A$2:$C$116,3,FALSE)</f>
        <v>0</v>
      </c>
      <c r="J1974" s="40">
        <f t="shared" ref="J1974:J1975" si="147">I1974*G1974</f>
        <v>0</v>
      </c>
      <c r="K1974" s="40">
        <f>J1974*1</f>
        <v>0</v>
      </c>
      <c r="L1974" s="70"/>
    </row>
    <row r="1975" spans="1:12" x14ac:dyDescent="0.3">
      <c r="A1975" s="50" t="s">
        <v>111</v>
      </c>
      <c r="B1975" s="148" t="str">
        <f>VLOOKUP(A1975,'CUSTOS UNITÁRIOS'!$A$2:$C$116,2,FALSE)</f>
        <v xml:space="preserve">UNIDADE DE SERVIÇO DE PROJETO </v>
      </c>
      <c r="C1975" s="148"/>
      <c r="D1975" s="148"/>
      <c r="E1975" s="148"/>
      <c r="F1975" s="148"/>
      <c r="G1975" s="23">
        <v>3.1</v>
      </c>
      <c r="H1975" s="24" t="s">
        <v>128</v>
      </c>
      <c r="I1975" s="24">
        <f>VLOOKUP(A1975,'CUSTOS UNITÁRIOS'!$A$2:$C$116,3,FALSE)</f>
        <v>0</v>
      </c>
      <c r="J1975" s="40">
        <f t="shared" si="147"/>
        <v>0</v>
      </c>
      <c r="K1975" s="40">
        <f>J1975*1</f>
        <v>0</v>
      </c>
      <c r="L1975" s="70"/>
    </row>
    <row r="1976" spans="1:12" x14ac:dyDescent="0.3">
      <c r="K1976" s="22">
        <f>K1974+K1975</f>
        <v>0</v>
      </c>
      <c r="L1976" s="70"/>
    </row>
    <row r="1977" spans="1:12" x14ac:dyDescent="0.3">
      <c r="L1977" s="70"/>
    </row>
    <row r="1978" spans="1:12" x14ac:dyDescent="0.3">
      <c r="L1978" s="70"/>
    </row>
    <row r="1979" spans="1:12" x14ac:dyDescent="0.3">
      <c r="L1979" s="70"/>
    </row>
    <row r="1980" spans="1:12" x14ac:dyDescent="0.3">
      <c r="L1980" s="70"/>
    </row>
    <row r="1981" spans="1:12" x14ac:dyDescent="0.3">
      <c r="L1981" s="70"/>
    </row>
    <row r="1982" spans="1:12" x14ac:dyDescent="0.3">
      <c r="L1982" s="70"/>
    </row>
    <row r="1983" spans="1:12" x14ac:dyDescent="0.3">
      <c r="L1983" s="70"/>
    </row>
    <row r="1984" spans="1:12" x14ac:dyDescent="0.3">
      <c r="L1984" s="70"/>
    </row>
    <row r="1985" spans="1:12" x14ac:dyDescent="0.3">
      <c r="L1985" s="70"/>
    </row>
    <row r="1986" spans="1:12" x14ac:dyDescent="0.3">
      <c r="L1986" s="70"/>
    </row>
    <row r="1987" spans="1:12" x14ac:dyDescent="0.3">
      <c r="L1987" s="70"/>
    </row>
    <row r="1988" spans="1:12" ht="15" thickBot="1" x14ac:dyDescent="0.35">
      <c r="L1988" s="70"/>
    </row>
    <row r="1989" spans="1:12" ht="15" customHeight="1" x14ac:dyDescent="0.3">
      <c r="A1989" s="121" t="s">
        <v>344</v>
      </c>
      <c r="B1989" s="105"/>
      <c r="C1989" s="105"/>
      <c r="D1989" s="105"/>
      <c r="E1989" s="105"/>
      <c r="F1989" s="105"/>
      <c r="G1989" s="106"/>
      <c r="H1989" s="8"/>
      <c r="I1989" s="8"/>
      <c r="L1989" s="70"/>
    </row>
    <row r="1990" spans="1:12" x14ac:dyDescent="0.3">
      <c r="A1990" s="107"/>
      <c r="B1990" s="108"/>
      <c r="C1990" s="108"/>
      <c r="D1990" s="108"/>
      <c r="E1990" s="108"/>
      <c r="F1990" s="108"/>
      <c r="G1990" s="109"/>
      <c r="H1990" s="8"/>
      <c r="I1990" s="8"/>
      <c r="L1990" s="70"/>
    </row>
    <row r="1991" spans="1:12" ht="15" thickBot="1" x14ac:dyDescent="0.35">
      <c r="A1991" s="110"/>
      <c r="B1991" s="111"/>
      <c r="C1991" s="111"/>
      <c r="D1991" s="111"/>
      <c r="E1991" s="111"/>
      <c r="F1991" s="111"/>
      <c r="G1991" s="112"/>
      <c r="H1991" s="9"/>
      <c r="I1991" s="9"/>
      <c r="J1991" s="6"/>
      <c r="K1991" s="6"/>
      <c r="L1991" s="70"/>
    </row>
    <row r="1992" spans="1:12" ht="15" thickBot="1" x14ac:dyDescent="0.35">
      <c r="A1992" s="5"/>
      <c r="B1992" s="5"/>
      <c r="C1992" s="5"/>
      <c r="D1992" s="5"/>
      <c r="E1992" s="5"/>
      <c r="F1992" s="5"/>
      <c r="G1992" s="16"/>
      <c r="H1992" s="10"/>
      <c r="I1992" s="10"/>
      <c r="L1992" s="70"/>
    </row>
    <row r="1993" spans="1:12" ht="15" thickBot="1" x14ac:dyDescent="0.35">
      <c r="A1993" s="113"/>
      <c r="B1993" s="114"/>
      <c r="C1993" s="114"/>
      <c r="D1993" s="114"/>
      <c r="E1993" s="53"/>
      <c r="F1993" s="114"/>
      <c r="G1993" s="114"/>
      <c r="H1993" s="32"/>
      <c r="I1993" s="115"/>
      <c r="J1993" s="115"/>
      <c r="K1993" s="116"/>
      <c r="L1993" s="70"/>
    </row>
    <row r="1994" spans="1:12" ht="16.2" thickBot="1" x14ac:dyDescent="0.35">
      <c r="A1994" s="27"/>
      <c r="B1994" s="28"/>
      <c r="C1994" s="28"/>
      <c r="D1994" s="28"/>
      <c r="E1994" s="29"/>
      <c r="F1994" s="5"/>
      <c r="G1994" s="30"/>
      <c r="H1994" s="10"/>
      <c r="I1994" s="10"/>
      <c r="J1994" s="5"/>
      <c r="K1994" s="5"/>
      <c r="L1994" s="70"/>
    </row>
    <row r="1995" spans="1:12" ht="15" thickBot="1" x14ac:dyDescent="0.35">
      <c r="A1995" s="149"/>
      <c r="B1995" s="150"/>
      <c r="C1995" s="150"/>
      <c r="D1995" s="150"/>
      <c r="E1995" s="150"/>
      <c r="F1995" s="150"/>
      <c r="G1995" s="150"/>
      <c r="H1995" s="150"/>
      <c r="I1995" s="150"/>
      <c r="J1995" s="150"/>
      <c r="K1995" s="151"/>
      <c r="L1995" s="70"/>
    </row>
    <row r="1996" spans="1:12" ht="15" thickBot="1" x14ac:dyDescent="0.35">
      <c r="A1996" s="149"/>
      <c r="B1996" s="150"/>
      <c r="C1996" s="150"/>
      <c r="D1996" s="150"/>
      <c r="E1996" s="150"/>
      <c r="F1996" s="150"/>
      <c r="G1996" s="150"/>
      <c r="H1996" s="150"/>
      <c r="I1996" s="150"/>
      <c r="J1996" s="150"/>
      <c r="K1996" s="151"/>
      <c r="L1996" s="70"/>
    </row>
    <row r="1997" spans="1:12" ht="15" customHeight="1" x14ac:dyDescent="0.3">
      <c r="A1997" s="155" t="s">
        <v>126</v>
      </c>
      <c r="B1997" s="157" t="s">
        <v>233</v>
      </c>
      <c r="C1997" s="158" t="s">
        <v>239</v>
      </c>
      <c r="D1997" s="159"/>
      <c r="E1997" s="159"/>
      <c r="F1997" s="159"/>
      <c r="G1997" s="159"/>
      <c r="H1997" s="159"/>
      <c r="I1997" s="160"/>
      <c r="J1997" s="164" t="s">
        <v>139</v>
      </c>
      <c r="K1997" s="165"/>
      <c r="L1997" s="69" t="s">
        <v>149</v>
      </c>
    </row>
    <row r="1998" spans="1:12" x14ac:dyDescent="0.3">
      <c r="A1998" s="156"/>
      <c r="B1998" s="134"/>
      <c r="C1998" s="161"/>
      <c r="D1998" s="162"/>
      <c r="E1998" s="162"/>
      <c r="F1998" s="162"/>
      <c r="G1998" s="162"/>
      <c r="H1998" s="162"/>
      <c r="I1998" s="163"/>
      <c r="J1998" s="166">
        <f>K2010+K2015</f>
        <v>0</v>
      </c>
      <c r="K1998" s="167"/>
      <c r="L1998" s="69"/>
    </row>
    <row r="1999" spans="1:12" ht="27.6" x14ac:dyDescent="0.3">
      <c r="A1999" s="12" t="s">
        <v>119</v>
      </c>
      <c r="B1999" s="152" t="s">
        <v>120</v>
      </c>
      <c r="C1999" s="152"/>
      <c r="D1999" s="152"/>
      <c r="E1999" s="152"/>
      <c r="F1999" s="152"/>
      <c r="G1999" s="17" t="s">
        <v>125</v>
      </c>
      <c r="H1999" s="51" t="s">
        <v>124</v>
      </c>
      <c r="I1999" s="14" t="s">
        <v>123</v>
      </c>
      <c r="J1999" s="14" t="s">
        <v>121</v>
      </c>
      <c r="K1999" s="15" t="s">
        <v>122</v>
      </c>
      <c r="L1999" s="70"/>
    </row>
    <row r="2000" spans="1:12" x14ac:dyDescent="0.3">
      <c r="A2000" s="52">
        <v>306555</v>
      </c>
      <c r="B2000" s="153" t="str">
        <f>VLOOKUP(A2000,'CUSTOS UNITÁRIOS'!$A$2:$C$116,2,FALSE)</f>
        <v>ANEL CAIXA ZA CONCRETO PREMOLDADO</v>
      </c>
      <c r="C2000" s="153"/>
      <c r="D2000" s="153"/>
      <c r="E2000" s="153"/>
      <c r="F2000" s="153"/>
      <c r="G2000" s="20">
        <v>1</v>
      </c>
      <c r="H2000" s="21" t="s">
        <v>128</v>
      </c>
      <c r="I2000" s="3">
        <f>VLOOKUP(A2000,'CUSTOS UNITÁRIOS'!$A$2:$C$116,3,FALSE)</f>
        <v>0</v>
      </c>
      <c r="J2000" s="22">
        <f>I2000*G2000</f>
        <v>0</v>
      </c>
      <c r="K2000" s="22">
        <f>J2000*$L$1998</f>
        <v>0</v>
      </c>
      <c r="L2000" s="70"/>
    </row>
    <row r="2001" spans="1:12" x14ac:dyDescent="0.3">
      <c r="A2001" s="52">
        <v>299560</v>
      </c>
      <c r="B2001" s="153" t="str">
        <f>VLOOKUP(A2001,'CUSTOS UNITÁRIOS'!$A$2:$C$116,2,FALSE)</f>
        <v>ARO COM TAMPA ARTICULADA CAIXA ZA</v>
      </c>
      <c r="C2001" s="153"/>
      <c r="D2001" s="153"/>
      <c r="E2001" s="153"/>
      <c r="F2001" s="153"/>
      <c r="G2001" s="20">
        <v>1</v>
      </c>
      <c r="H2001" s="21" t="s">
        <v>128</v>
      </c>
      <c r="I2001" s="3">
        <f>VLOOKUP(A2001,'CUSTOS UNITÁRIOS'!$A$2:$C$116,3,FALSE)</f>
        <v>0</v>
      </c>
      <c r="J2001" s="22">
        <f t="shared" ref="J2001:J2009" si="148">I2001*G2001</f>
        <v>0</v>
      </c>
      <c r="K2001" s="22">
        <f t="shared" ref="K2001:K2009" si="149">J2001*$L$1998</f>
        <v>0</v>
      </c>
      <c r="L2001" s="70"/>
    </row>
    <row r="2002" spans="1:12" x14ac:dyDescent="0.3">
      <c r="A2002" s="52">
        <v>225623</v>
      </c>
      <c r="B2002" s="153" t="str">
        <f>VLOOKUP(A2002,'CUSTOS UNITÁRIOS'!$A$2:$C$116,2,FALSE)</f>
        <v>CABO AL 1X 16MM² 1KV</v>
      </c>
      <c r="C2002" s="153"/>
      <c r="D2002" s="153"/>
      <c r="E2002" s="153"/>
      <c r="F2002" s="153"/>
      <c r="G2002" s="20">
        <v>88</v>
      </c>
      <c r="H2002" s="21" t="s">
        <v>130</v>
      </c>
      <c r="I2002" s="3">
        <f>VLOOKUP(A2002,'CUSTOS UNITÁRIOS'!$A$2:$C$116,3,FALSE)</f>
        <v>0</v>
      </c>
      <c r="J2002" s="22">
        <f t="shared" si="148"/>
        <v>0</v>
      </c>
      <c r="K2002" s="22">
        <f t="shared" si="149"/>
        <v>0</v>
      </c>
      <c r="L2002" s="70"/>
    </row>
    <row r="2003" spans="1:12" x14ac:dyDescent="0.3">
      <c r="A2003" s="52">
        <v>225615</v>
      </c>
      <c r="B2003" s="153" t="str">
        <f>VLOOKUP(A2003,'CUSTOS UNITÁRIOS'!$A$2:$C$116,2,FALSE)</f>
        <v>CABO CU 1X 1,5MM² 1KV XLPE</v>
      </c>
      <c r="C2003" s="153"/>
      <c r="D2003" s="153"/>
      <c r="E2003" s="153"/>
      <c r="F2003" s="153"/>
      <c r="G2003" s="20">
        <v>23</v>
      </c>
      <c r="H2003" s="21" t="s">
        <v>130</v>
      </c>
      <c r="I2003" s="3">
        <f>VLOOKUP(A2003,'CUSTOS UNITÁRIOS'!$A$2:$C$116,3,FALSE)</f>
        <v>0</v>
      </c>
      <c r="J2003" s="22">
        <f t="shared" si="148"/>
        <v>0</v>
      </c>
      <c r="K2003" s="22">
        <f t="shared" si="149"/>
        <v>0</v>
      </c>
      <c r="L2003" s="70"/>
    </row>
    <row r="2004" spans="1:12" x14ac:dyDescent="0.3">
      <c r="A2004" s="52">
        <v>379679</v>
      </c>
      <c r="B2004" s="153" t="str">
        <f>VLOOKUP(A2004,'CUSTOS UNITÁRIOS'!$A$2:$C$116,2,FALSE)</f>
        <v>CONETOR DE PERFURAÇÃO 35-120MM²/1,5MM²</v>
      </c>
      <c r="C2004" s="153"/>
      <c r="D2004" s="153"/>
      <c r="E2004" s="153"/>
      <c r="F2004" s="153"/>
      <c r="G2004" s="20">
        <v>2</v>
      </c>
      <c r="H2004" s="21" t="s">
        <v>128</v>
      </c>
      <c r="I2004" s="3">
        <f>VLOOKUP(A2004,'CUSTOS UNITÁRIOS'!$A$2:$C$116,3,FALSE)</f>
        <v>0</v>
      </c>
      <c r="J2004" s="22">
        <f t="shared" si="148"/>
        <v>0</v>
      </c>
      <c r="K2004" s="22">
        <f t="shared" si="149"/>
        <v>0</v>
      </c>
      <c r="L2004" s="70"/>
    </row>
    <row r="2005" spans="1:12" x14ac:dyDescent="0.3">
      <c r="A2005" s="52">
        <v>4</v>
      </c>
      <c r="B2005" s="153" t="str">
        <f>VLOOKUP(A2005,'CUSTOS UNITÁRIOS'!$A$2:$C$116,2,FALSE)</f>
        <v>LUMINARIA LED - VIÁRIA 160W (163W)</v>
      </c>
      <c r="C2005" s="153"/>
      <c r="D2005" s="153"/>
      <c r="E2005" s="153"/>
      <c r="F2005" s="153"/>
      <c r="G2005" s="20">
        <v>1</v>
      </c>
      <c r="H2005" s="21" t="s">
        <v>128</v>
      </c>
      <c r="I2005" s="3">
        <f>VLOOKUP(A2005,'CUSTOS UNITÁRIOS'!$A$2:$C$116,3,FALSE)</f>
        <v>0</v>
      </c>
      <c r="J2005" s="22">
        <f t="shared" si="148"/>
        <v>0</v>
      </c>
      <c r="K2005" s="22">
        <f t="shared" si="149"/>
        <v>0</v>
      </c>
      <c r="L2005" s="70"/>
    </row>
    <row r="2006" spans="1:12" x14ac:dyDescent="0.3">
      <c r="A2006" s="52">
        <v>214668</v>
      </c>
      <c r="B2006" s="153" t="str">
        <f>VLOOKUP(A2006,'CUSTOS UNITÁRIOS'!$A$2:$C$116,2,FALSE)</f>
        <v>POSTE CONCRETO RC IP 11,5M 150DAN</v>
      </c>
      <c r="C2006" s="153"/>
      <c r="D2006" s="153"/>
      <c r="E2006" s="153"/>
      <c r="F2006" s="153"/>
      <c r="G2006" s="20">
        <v>1</v>
      </c>
      <c r="H2006" s="21" t="s">
        <v>128</v>
      </c>
      <c r="I2006" s="3">
        <f>VLOOKUP(A2006,'CUSTOS UNITÁRIOS'!$A$2:$C$116,3,FALSE)</f>
        <v>0</v>
      </c>
      <c r="J2006" s="22">
        <f t="shared" si="148"/>
        <v>0</v>
      </c>
      <c r="K2006" s="22">
        <f t="shared" si="149"/>
        <v>0</v>
      </c>
      <c r="L2006" s="70"/>
    </row>
    <row r="2007" spans="1:12" x14ac:dyDescent="0.3">
      <c r="A2007" s="52">
        <v>354902</v>
      </c>
      <c r="B2007" s="153" t="str">
        <f>VLOOKUP(A2007,'CUSTOS UNITÁRIOS'!$A$2:$C$116,2,FALSE)</f>
        <v>SUPORTE IP 1 LUMINÁRIA POSTE RC OU AÇO 10/12/14M</v>
      </c>
      <c r="C2007" s="153"/>
      <c r="D2007" s="153"/>
      <c r="E2007" s="153"/>
      <c r="F2007" s="153"/>
      <c r="G2007" s="20">
        <v>1</v>
      </c>
      <c r="H2007" s="21" t="s">
        <v>128</v>
      </c>
      <c r="I2007" s="3">
        <f>VLOOKUP(A2007,'CUSTOS UNITÁRIOS'!$A$2:$C$116,3,FALSE)</f>
        <v>0</v>
      </c>
      <c r="J2007" s="22">
        <f t="shared" si="148"/>
        <v>0</v>
      </c>
      <c r="K2007" s="22">
        <f t="shared" si="149"/>
        <v>0</v>
      </c>
      <c r="L2007" s="70"/>
    </row>
    <row r="2008" spans="1:12" x14ac:dyDescent="0.3">
      <c r="A2008" s="52">
        <v>327361</v>
      </c>
      <c r="B2008" s="153" t="str">
        <f>VLOOKUP(A2008,'CUSTOS UNITÁRIOS'!$A$2:$C$116,2,FALSE)</f>
        <v>RELÉ FOTOELÉTRICO ELETRÔNICO 105-305V</v>
      </c>
      <c r="C2008" s="153"/>
      <c r="D2008" s="153"/>
      <c r="E2008" s="153"/>
      <c r="F2008" s="153"/>
      <c r="G2008" s="20">
        <v>1</v>
      </c>
      <c r="H2008" s="21" t="s">
        <v>128</v>
      </c>
      <c r="I2008" s="3">
        <f>VLOOKUP(A2008,'CUSTOS UNITÁRIOS'!$A$2:$C$116,3,FALSE)</f>
        <v>0</v>
      </c>
      <c r="J2008" s="22">
        <f t="shared" si="148"/>
        <v>0</v>
      </c>
      <c r="K2008" s="22">
        <f t="shared" si="149"/>
        <v>0</v>
      </c>
      <c r="L2008" s="70"/>
    </row>
    <row r="2009" spans="1:12" x14ac:dyDescent="0.3">
      <c r="A2009" s="52">
        <v>377568</v>
      </c>
      <c r="B2009" s="176" t="str">
        <f>VLOOKUP(A2009,'CUSTOS UNITÁRIOS'!$A$2:$C$116,2,FALSE)</f>
        <v>DUTO PEAD CORRUGADO DEN 63MM</v>
      </c>
      <c r="C2009" s="177"/>
      <c r="D2009" s="177"/>
      <c r="E2009" s="177"/>
      <c r="F2009" s="178"/>
      <c r="G2009" s="20">
        <v>44</v>
      </c>
      <c r="H2009" s="21" t="s">
        <v>132</v>
      </c>
      <c r="I2009" s="3">
        <f>VLOOKUP(A2009,'CUSTOS UNITÁRIOS'!$A$2:$C$116,3,FALSE)</f>
        <v>0</v>
      </c>
      <c r="J2009" s="22">
        <f t="shared" si="148"/>
        <v>0</v>
      </c>
      <c r="K2009" s="22">
        <f t="shared" si="149"/>
        <v>0</v>
      </c>
      <c r="L2009" s="70"/>
    </row>
    <row r="2010" spans="1:12" x14ac:dyDescent="0.3">
      <c r="A2010" s="27"/>
      <c r="B2010" s="49"/>
      <c r="C2010" s="49"/>
      <c r="D2010" s="49"/>
      <c r="E2010" s="49"/>
      <c r="F2010" s="49"/>
      <c r="G2010" s="35"/>
      <c r="H2010" s="36"/>
      <c r="I2010" s="37"/>
      <c r="J2010" s="38"/>
      <c r="K2010" s="33">
        <f>SUM(K2000:K2009)</f>
        <v>0</v>
      </c>
      <c r="L2010" s="70"/>
    </row>
    <row r="2011" spans="1:12" x14ac:dyDescent="0.3">
      <c r="A2011" s="27"/>
      <c r="B2011" s="49"/>
      <c r="C2011" s="49"/>
      <c r="D2011" s="49"/>
      <c r="E2011" s="49"/>
      <c r="F2011" s="49"/>
      <c r="G2011" s="35"/>
      <c r="H2011" s="36"/>
      <c r="I2011" s="37"/>
      <c r="J2011" s="38"/>
      <c r="K2011" s="38"/>
      <c r="L2011" s="70"/>
    </row>
    <row r="2012" spans="1:12" x14ac:dyDescent="0.3">
      <c r="A2012" s="154" t="s">
        <v>150</v>
      </c>
      <c r="B2012" s="154"/>
      <c r="C2012" s="154"/>
      <c r="D2012" s="154"/>
      <c r="E2012" s="154"/>
      <c r="F2012" s="154"/>
      <c r="L2012" s="70"/>
    </row>
    <row r="2013" spans="1:12" x14ac:dyDescent="0.3">
      <c r="A2013" s="50" t="s">
        <v>109</v>
      </c>
      <c r="B2013" s="148" t="str">
        <f>VLOOKUP(A2013,'CUSTOS UNITÁRIOS'!$A$2:$C$116,2,FALSE)</f>
        <v xml:space="preserve">UNIDADE DE SERVIÇO DE CONSTRUÇÃO DE REDES </v>
      </c>
      <c r="C2013" s="148"/>
      <c r="D2013" s="148"/>
      <c r="E2013" s="148"/>
      <c r="F2013" s="148"/>
      <c r="G2013" s="23">
        <v>3</v>
      </c>
      <c r="H2013" s="24" t="s">
        <v>128</v>
      </c>
      <c r="I2013" s="24">
        <f>VLOOKUP(A2013,'CUSTOS UNITÁRIOS'!$A$2:$C$116,3,FALSE)</f>
        <v>0</v>
      </c>
      <c r="J2013" s="40">
        <f t="shared" ref="J2013:J2014" si="150">I2013*G2013</f>
        <v>0</v>
      </c>
      <c r="K2013" s="40">
        <f>J2013*1</f>
        <v>0</v>
      </c>
      <c r="L2013" s="70"/>
    </row>
    <row r="2014" spans="1:12" x14ac:dyDescent="0.3">
      <c r="A2014" s="50" t="s">
        <v>111</v>
      </c>
      <c r="B2014" s="148" t="str">
        <f>VLOOKUP(A2014,'CUSTOS UNITÁRIOS'!$A$2:$C$116,2,FALSE)</f>
        <v xml:space="preserve">UNIDADE DE SERVIÇO DE PROJETO </v>
      </c>
      <c r="C2014" s="148"/>
      <c r="D2014" s="148"/>
      <c r="E2014" s="148"/>
      <c r="F2014" s="148"/>
      <c r="G2014" s="23">
        <v>3.1</v>
      </c>
      <c r="H2014" s="24" t="s">
        <v>128</v>
      </c>
      <c r="I2014" s="24">
        <f>VLOOKUP(A2014,'CUSTOS UNITÁRIOS'!$A$2:$C$116,3,FALSE)</f>
        <v>0</v>
      </c>
      <c r="J2014" s="40">
        <f t="shared" si="150"/>
        <v>0</v>
      </c>
      <c r="K2014" s="40">
        <f>J2014*1</f>
        <v>0</v>
      </c>
      <c r="L2014" s="70"/>
    </row>
    <row r="2015" spans="1:12" x14ac:dyDescent="0.3">
      <c r="K2015" s="22">
        <f>K2013+K2014</f>
        <v>0</v>
      </c>
      <c r="L2015" s="70"/>
    </row>
    <row r="2016" spans="1:12" x14ac:dyDescent="0.3">
      <c r="L2016" s="70"/>
    </row>
    <row r="2017" spans="1:12" x14ac:dyDescent="0.3">
      <c r="L2017" s="70"/>
    </row>
    <row r="2018" spans="1:12" x14ac:dyDescent="0.3">
      <c r="L2018" s="70"/>
    </row>
    <row r="2019" spans="1:12" x14ac:dyDescent="0.3">
      <c r="L2019" s="70"/>
    </row>
    <row r="2020" spans="1:12" x14ac:dyDescent="0.3">
      <c r="L2020" s="70"/>
    </row>
    <row r="2021" spans="1:12" x14ac:dyDescent="0.3">
      <c r="L2021" s="70"/>
    </row>
    <row r="2022" spans="1:12" x14ac:dyDescent="0.3">
      <c r="L2022" s="70"/>
    </row>
    <row r="2023" spans="1:12" x14ac:dyDescent="0.3">
      <c r="L2023" s="70"/>
    </row>
    <row r="2024" spans="1:12" x14ac:dyDescent="0.3">
      <c r="L2024" s="70"/>
    </row>
    <row r="2025" spans="1:12" x14ac:dyDescent="0.3">
      <c r="L2025" s="70"/>
    </row>
    <row r="2026" spans="1:12" x14ac:dyDescent="0.3">
      <c r="L2026" s="70"/>
    </row>
    <row r="2027" spans="1:12" ht="15" thickBot="1" x14ac:dyDescent="0.35">
      <c r="L2027" s="70"/>
    </row>
    <row r="2028" spans="1:12" ht="15" customHeight="1" x14ac:dyDescent="0.3">
      <c r="A2028" s="121" t="s">
        <v>344</v>
      </c>
      <c r="B2028" s="105"/>
      <c r="C2028" s="105"/>
      <c r="D2028" s="105"/>
      <c r="E2028" s="105"/>
      <c r="F2028" s="105"/>
      <c r="G2028" s="106"/>
      <c r="H2028" s="8"/>
      <c r="I2028" s="8"/>
      <c r="L2028" s="70"/>
    </row>
    <row r="2029" spans="1:12" x14ac:dyDescent="0.3">
      <c r="A2029" s="107"/>
      <c r="B2029" s="108"/>
      <c r="C2029" s="108"/>
      <c r="D2029" s="108"/>
      <c r="E2029" s="108"/>
      <c r="F2029" s="108"/>
      <c r="G2029" s="109"/>
      <c r="H2029" s="8"/>
      <c r="I2029" s="8"/>
      <c r="L2029" s="70"/>
    </row>
    <row r="2030" spans="1:12" ht="15" thickBot="1" x14ac:dyDescent="0.35">
      <c r="A2030" s="110"/>
      <c r="B2030" s="111"/>
      <c r="C2030" s="111"/>
      <c r="D2030" s="111"/>
      <c r="E2030" s="111"/>
      <c r="F2030" s="111"/>
      <c r="G2030" s="112"/>
      <c r="H2030" s="9"/>
      <c r="I2030" s="9"/>
      <c r="J2030" s="6"/>
      <c r="K2030" s="6"/>
      <c r="L2030" s="70"/>
    </row>
    <row r="2031" spans="1:12" ht="15" thickBot="1" x14ac:dyDescent="0.35">
      <c r="A2031" s="5"/>
      <c r="B2031" s="5"/>
      <c r="C2031" s="5"/>
      <c r="D2031" s="5"/>
      <c r="E2031" s="5"/>
      <c r="F2031" s="5"/>
      <c r="G2031" s="16"/>
      <c r="H2031" s="10"/>
      <c r="I2031" s="10"/>
      <c r="L2031" s="70"/>
    </row>
    <row r="2032" spans="1:12" ht="15" thickBot="1" x14ac:dyDescent="0.35">
      <c r="A2032" s="113"/>
      <c r="B2032" s="114"/>
      <c r="C2032" s="114"/>
      <c r="D2032" s="114"/>
      <c r="E2032" s="53"/>
      <c r="F2032" s="114"/>
      <c r="G2032" s="114"/>
      <c r="H2032" s="32"/>
      <c r="I2032" s="115"/>
      <c r="J2032" s="115"/>
      <c r="K2032" s="116"/>
      <c r="L2032" s="70"/>
    </row>
    <row r="2033" spans="1:12" ht="16.2" thickBot="1" x14ac:dyDescent="0.35">
      <c r="A2033" s="27"/>
      <c r="B2033" s="28"/>
      <c r="C2033" s="28"/>
      <c r="D2033" s="28"/>
      <c r="E2033" s="29"/>
      <c r="F2033" s="5"/>
      <c r="G2033" s="30"/>
      <c r="H2033" s="10"/>
      <c r="I2033" s="10"/>
      <c r="J2033" s="5"/>
      <c r="K2033" s="5"/>
      <c r="L2033" s="70"/>
    </row>
    <row r="2034" spans="1:12" ht="15" thickBot="1" x14ac:dyDescent="0.35">
      <c r="A2034" s="149"/>
      <c r="B2034" s="150"/>
      <c r="C2034" s="150"/>
      <c r="D2034" s="150"/>
      <c r="E2034" s="150"/>
      <c r="F2034" s="150"/>
      <c r="G2034" s="150"/>
      <c r="H2034" s="150"/>
      <c r="I2034" s="150"/>
      <c r="J2034" s="150"/>
      <c r="K2034" s="151"/>
      <c r="L2034" s="70"/>
    </row>
    <row r="2035" spans="1:12" ht="15" thickBot="1" x14ac:dyDescent="0.35">
      <c r="A2035" s="149"/>
      <c r="B2035" s="150"/>
      <c r="C2035" s="150"/>
      <c r="D2035" s="150"/>
      <c r="E2035" s="150"/>
      <c r="F2035" s="150"/>
      <c r="G2035" s="150"/>
      <c r="H2035" s="150"/>
      <c r="I2035" s="150"/>
      <c r="J2035" s="150"/>
      <c r="K2035" s="151"/>
      <c r="L2035" s="70"/>
    </row>
    <row r="2036" spans="1:12" x14ac:dyDescent="0.3">
      <c r="A2036" s="155" t="s">
        <v>126</v>
      </c>
      <c r="B2036" s="157" t="s">
        <v>235</v>
      </c>
      <c r="C2036" s="158" t="s">
        <v>240</v>
      </c>
      <c r="D2036" s="159"/>
      <c r="E2036" s="159"/>
      <c r="F2036" s="159"/>
      <c r="G2036" s="159"/>
      <c r="H2036" s="159"/>
      <c r="I2036" s="160"/>
      <c r="J2036" s="164" t="s">
        <v>139</v>
      </c>
      <c r="K2036" s="165"/>
      <c r="L2036" s="69" t="s">
        <v>149</v>
      </c>
    </row>
    <row r="2037" spans="1:12" x14ac:dyDescent="0.3">
      <c r="A2037" s="156"/>
      <c r="B2037" s="134"/>
      <c r="C2037" s="161"/>
      <c r="D2037" s="162"/>
      <c r="E2037" s="162"/>
      <c r="F2037" s="162"/>
      <c r="G2037" s="162"/>
      <c r="H2037" s="162"/>
      <c r="I2037" s="163"/>
      <c r="J2037" s="166">
        <f>K2049+K2054</f>
        <v>0</v>
      </c>
      <c r="K2037" s="167"/>
      <c r="L2037" s="69"/>
    </row>
    <row r="2038" spans="1:12" ht="27.6" x14ac:dyDescent="0.3">
      <c r="A2038" s="12" t="s">
        <v>119</v>
      </c>
      <c r="B2038" s="152" t="s">
        <v>120</v>
      </c>
      <c r="C2038" s="152"/>
      <c r="D2038" s="152"/>
      <c r="E2038" s="152"/>
      <c r="F2038" s="152"/>
      <c r="G2038" s="17" t="s">
        <v>125</v>
      </c>
      <c r="H2038" s="51" t="s">
        <v>124</v>
      </c>
      <c r="I2038" s="14" t="s">
        <v>123</v>
      </c>
      <c r="J2038" s="14" t="s">
        <v>121</v>
      </c>
      <c r="K2038" s="15" t="s">
        <v>122</v>
      </c>
      <c r="L2038" s="70"/>
    </row>
    <row r="2039" spans="1:12" x14ac:dyDescent="0.3">
      <c r="A2039" s="52">
        <v>306555</v>
      </c>
      <c r="B2039" s="153" t="str">
        <f>VLOOKUP(A2039,'CUSTOS UNITÁRIOS'!$A$2:$C$116,2,FALSE)</f>
        <v>ANEL CAIXA ZA CONCRETO PREMOLDADO</v>
      </c>
      <c r="C2039" s="153"/>
      <c r="D2039" s="153"/>
      <c r="E2039" s="153"/>
      <c r="F2039" s="153"/>
      <c r="G2039" s="20">
        <v>1</v>
      </c>
      <c r="H2039" s="21" t="s">
        <v>128</v>
      </c>
      <c r="I2039" s="3">
        <f>VLOOKUP(A2039,'CUSTOS UNITÁRIOS'!$A$2:$C$116,3,FALSE)</f>
        <v>0</v>
      </c>
      <c r="J2039" s="22">
        <f>I2039*G2039</f>
        <v>0</v>
      </c>
      <c r="K2039" s="22">
        <f>J2039*$L$2037</f>
        <v>0</v>
      </c>
      <c r="L2039" s="70"/>
    </row>
    <row r="2040" spans="1:12" x14ac:dyDescent="0.3">
      <c r="A2040" s="52">
        <v>299560</v>
      </c>
      <c r="B2040" s="153" t="str">
        <f>VLOOKUP(A2040,'CUSTOS UNITÁRIOS'!$A$2:$C$116,2,FALSE)</f>
        <v>ARO COM TAMPA ARTICULADA CAIXA ZA</v>
      </c>
      <c r="C2040" s="153"/>
      <c r="D2040" s="153"/>
      <c r="E2040" s="153"/>
      <c r="F2040" s="153"/>
      <c r="G2040" s="20">
        <v>1</v>
      </c>
      <c r="H2040" s="21" t="s">
        <v>128</v>
      </c>
      <c r="I2040" s="3">
        <f>VLOOKUP(A2040,'CUSTOS UNITÁRIOS'!$A$2:$C$116,3,FALSE)</f>
        <v>0</v>
      </c>
      <c r="J2040" s="22">
        <f t="shared" ref="J2040:J2048" si="151">I2040*G2040</f>
        <v>0</v>
      </c>
      <c r="K2040" s="22">
        <f t="shared" ref="K2040:K2048" si="152">J2040*$L$2037</f>
        <v>0</v>
      </c>
      <c r="L2040" s="70"/>
    </row>
    <row r="2041" spans="1:12" x14ac:dyDescent="0.3">
      <c r="A2041" s="52">
        <v>225623</v>
      </c>
      <c r="B2041" s="153" t="str">
        <f>VLOOKUP(A2041,'CUSTOS UNITÁRIOS'!$A$2:$C$116,2,FALSE)</f>
        <v>CABO AL 1X 16MM² 1KV</v>
      </c>
      <c r="C2041" s="153"/>
      <c r="D2041" s="153"/>
      <c r="E2041" s="153"/>
      <c r="F2041" s="153"/>
      <c r="G2041" s="20">
        <v>88</v>
      </c>
      <c r="H2041" s="21" t="s">
        <v>130</v>
      </c>
      <c r="I2041" s="3">
        <f>VLOOKUP(A2041,'CUSTOS UNITÁRIOS'!$A$2:$C$116,3,FALSE)</f>
        <v>0</v>
      </c>
      <c r="J2041" s="22">
        <f t="shared" si="151"/>
        <v>0</v>
      </c>
      <c r="K2041" s="22">
        <f t="shared" si="152"/>
        <v>0</v>
      </c>
      <c r="L2041" s="70"/>
    </row>
    <row r="2042" spans="1:12" x14ac:dyDescent="0.3">
      <c r="A2042" s="52">
        <v>225615</v>
      </c>
      <c r="B2042" s="153" t="str">
        <f>VLOOKUP(A2042,'CUSTOS UNITÁRIOS'!$A$2:$C$116,2,FALSE)</f>
        <v>CABO CU 1X 1,5MM² 1KV XLPE</v>
      </c>
      <c r="C2042" s="153"/>
      <c r="D2042" s="153"/>
      <c r="E2042" s="153"/>
      <c r="F2042" s="153"/>
      <c r="G2042" s="20">
        <v>23</v>
      </c>
      <c r="H2042" s="21" t="s">
        <v>130</v>
      </c>
      <c r="I2042" s="3">
        <f>VLOOKUP(A2042,'CUSTOS UNITÁRIOS'!$A$2:$C$116,3,FALSE)</f>
        <v>0</v>
      </c>
      <c r="J2042" s="22">
        <f t="shared" si="151"/>
        <v>0</v>
      </c>
      <c r="K2042" s="22">
        <f t="shared" si="152"/>
        <v>0</v>
      </c>
      <c r="L2042" s="70"/>
    </row>
    <row r="2043" spans="1:12" x14ac:dyDescent="0.3">
      <c r="A2043" s="52">
        <v>379679</v>
      </c>
      <c r="B2043" s="153" t="str">
        <f>VLOOKUP(A2043,'CUSTOS UNITÁRIOS'!$A$2:$C$116,2,FALSE)</f>
        <v>CONETOR DE PERFURAÇÃO 35-120MM²/1,5MM²</v>
      </c>
      <c r="C2043" s="153"/>
      <c r="D2043" s="153"/>
      <c r="E2043" s="153"/>
      <c r="F2043" s="153"/>
      <c r="G2043" s="20">
        <v>2</v>
      </c>
      <c r="H2043" s="21" t="s">
        <v>128</v>
      </c>
      <c r="I2043" s="3">
        <f>VLOOKUP(A2043,'CUSTOS UNITÁRIOS'!$A$2:$C$116,3,FALSE)</f>
        <v>0</v>
      </c>
      <c r="J2043" s="22">
        <f t="shared" si="151"/>
        <v>0</v>
      </c>
      <c r="K2043" s="22">
        <f t="shared" si="152"/>
        <v>0</v>
      </c>
      <c r="L2043" s="70"/>
    </row>
    <row r="2044" spans="1:12" x14ac:dyDescent="0.3">
      <c r="A2044" s="52">
        <v>4</v>
      </c>
      <c r="B2044" s="153" t="str">
        <f>VLOOKUP(A2044,'CUSTOS UNITÁRIOS'!$A$2:$C$116,2,FALSE)</f>
        <v>LUMINARIA LED - VIÁRIA 160W (163W)</v>
      </c>
      <c r="C2044" s="153"/>
      <c r="D2044" s="153"/>
      <c r="E2044" s="153"/>
      <c r="F2044" s="153"/>
      <c r="G2044" s="20">
        <v>2</v>
      </c>
      <c r="H2044" s="21" t="s">
        <v>128</v>
      </c>
      <c r="I2044" s="3">
        <f>VLOOKUP(A2044,'CUSTOS UNITÁRIOS'!$A$2:$C$116,3,FALSE)</f>
        <v>0</v>
      </c>
      <c r="J2044" s="22">
        <f t="shared" si="151"/>
        <v>0</v>
      </c>
      <c r="K2044" s="22">
        <f t="shared" si="152"/>
        <v>0</v>
      </c>
      <c r="L2044" s="70"/>
    </row>
    <row r="2045" spans="1:12" x14ac:dyDescent="0.3">
      <c r="A2045" s="52">
        <v>214668</v>
      </c>
      <c r="B2045" s="153" t="str">
        <f>VLOOKUP(A2045,'CUSTOS UNITÁRIOS'!$A$2:$C$116,2,FALSE)</f>
        <v>POSTE CONCRETO RC IP 11,5M 150DAN</v>
      </c>
      <c r="C2045" s="153"/>
      <c r="D2045" s="153"/>
      <c r="E2045" s="153"/>
      <c r="F2045" s="153"/>
      <c r="G2045" s="20">
        <v>1</v>
      </c>
      <c r="H2045" s="21" t="s">
        <v>128</v>
      </c>
      <c r="I2045" s="3">
        <f>VLOOKUP(A2045,'CUSTOS UNITÁRIOS'!$A$2:$C$116,3,FALSE)</f>
        <v>0</v>
      </c>
      <c r="J2045" s="22">
        <f t="shared" si="151"/>
        <v>0</v>
      </c>
      <c r="K2045" s="22">
        <f t="shared" si="152"/>
        <v>0</v>
      </c>
      <c r="L2045" s="70"/>
    </row>
    <row r="2046" spans="1:12" x14ac:dyDescent="0.3">
      <c r="A2046" s="52">
        <v>354903</v>
      </c>
      <c r="B2046" s="153" t="str">
        <f>VLOOKUP(A2046,'CUSTOS UNITÁRIOS'!$A$2:$C$116,2,FALSE)</f>
        <v>SUPORTE IP 2 LUMINÁRIAS POSTE RC OU AÇO 10/12/14M</v>
      </c>
      <c r="C2046" s="153"/>
      <c r="D2046" s="153"/>
      <c r="E2046" s="153"/>
      <c r="F2046" s="153"/>
      <c r="G2046" s="20">
        <v>1</v>
      </c>
      <c r="H2046" s="21" t="s">
        <v>128</v>
      </c>
      <c r="I2046" s="3">
        <f>VLOOKUP(A2046,'CUSTOS UNITÁRIOS'!$A$2:$C$116,3,FALSE)</f>
        <v>0</v>
      </c>
      <c r="J2046" s="22">
        <f t="shared" si="151"/>
        <v>0</v>
      </c>
      <c r="K2046" s="22">
        <f t="shared" si="152"/>
        <v>0</v>
      </c>
      <c r="L2046" s="70"/>
    </row>
    <row r="2047" spans="1:12" x14ac:dyDescent="0.3">
      <c r="A2047" s="52">
        <v>327361</v>
      </c>
      <c r="B2047" s="153" t="str">
        <f>VLOOKUP(A2047,'CUSTOS UNITÁRIOS'!$A$2:$C$116,2,FALSE)</f>
        <v>RELÉ FOTOELÉTRICO ELETRÔNICO 105-305V</v>
      </c>
      <c r="C2047" s="153"/>
      <c r="D2047" s="153"/>
      <c r="E2047" s="153"/>
      <c r="F2047" s="153"/>
      <c r="G2047" s="20">
        <v>2</v>
      </c>
      <c r="H2047" s="21" t="s">
        <v>128</v>
      </c>
      <c r="I2047" s="3">
        <f>VLOOKUP(A2047,'CUSTOS UNITÁRIOS'!$A$2:$C$116,3,FALSE)</f>
        <v>0</v>
      </c>
      <c r="J2047" s="22">
        <f t="shared" si="151"/>
        <v>0</v>
      </c>
      <c r="K2047" s="22">
        <f t="shared" si="152"/>
        <v>0</v>
      </c>
      <c r="L2047" s="70"/>
    </row>
    <row r="2048" spans="1:12" x14ac:dyDescent="0.3">
      <c r="A2048" s="52">
        <v>377568</v>
      </c>
      <c r="B2048" s="176" t="str">
        <f>VLOOKUP(A2048,'CUSTOS UNITÁRIOS'!$A$2:$C$116,2,FALSE)</f>
        <v>DUTO PEAD CORRUGADO DEN 63MM</v>
      </c>
      <c r="C2048" s="177"/>
      <c r="D2048" s="177"/>
      <c r="E2048" s="177"/>
      <c r="F2048" s="178"/>
      <c r="G2048" s="20">
        <v>44</v>
      </c>
      <c r="H2048" s="21" t="s">
        <v>132</v>
      </c>
      <c r="I2048" s="3">
        <f>VLOOKUP(A2048,'CUSTOS UNITÁRIOS'!$A$2:$C$116,3,FALSE)</f>
        <v>0</v>
      </c>
      <c r="J2048" s="22">
        <f t="shared" si="151"/>
        <v>0</v>
      </c>
      <c r="K2048" s="22">
        <f t="shared" si="152"/>
        <v>0</v>
      </c>
      <c r="L2048" s="70"/>
    </row>
    <row r="2049" spans="1:12" x14ac:dyDescent="0.3">
      <c r="A2049" s="27"/>
      <c r="B2049" s="49"/>
      <c r="C2049" s="49"/>
      <c r="D2049" s="49"/>
      <c r="E2049" s="49"/>
      <c r="F2049" s="49"/>
      <c r="G2049" s="35"/>
      <c r="H2049" s="36"/>
      <c r="I2049" s="37"/>
      <c r="J2049" s="38"/>
      <c r="K2049" s="33">
        <f>SUM(K2039:K2048)</f>
        <v>0</v>
      </c>
      <c r="L2049" s="70"/>
    </row>
    <row r="2050" spans="1:12" x14ac:dyDescent="0.3">
      <c r="A2050" s="27"/>
      <c r="B2050" s="49"/>
      <c r="C2050" s="49"/>
      <c r="D2050" s="49"/>
      <c r="E2050" s="49"/>
      <c r="F2050" s="49"/>
      <c r="G2050" s="35"/>
      <c r="H2050" s="36"/>
      <c r="I2050" s="37"/>
      <c r="J2050" s="38"/>
      <c r="K2050" s="38"/>
      <c r="L2050" s="70"/>
    </row>
    <row r="2051" spans="1:12" x14ac:dyDescent="0.3">
      <c r="A2051" s="154" t="s">
        <v>150</v>
      </c>
      <c r="B2051" s="154"/>
      <c r="C2051" s="154"/>
      <c r="D2051" s="154"/>
      <c r="E2051" s="154"/>
      <c r="F2051" s="154"/>
      <c r="L2051" s="70"/>
    </row>
    <row r="2052" spans="1:12" x14ac:dyDescent="0.3">
      <c r="A2052" s="50" t="s">
        <v>109</v>
      </c>
      <c r="B2052" s="148" t="str">
        <f>VLOOKUP(A2052,'CUSTOS UNITÁRIOS'!$A$2:$C$116,2,FALSE)</f>
        <v xml:space="preserve">UNIDADE DE SERVIÇO DE CONSTRUÇÃO DE REDES </v>
      </c>
      <c r="C2052" s="148"/>
      <c r="D2052" s="148"/>
      <c r="E2052" s="148"/>
      <c r="F2052" s="148"/>
      <c r="G2052" s="23">
        <v>3</v>
      </c>
      <c r="H2052" s="24" t="s">
        <v>128</v>
      </c>
      <c r="I2052" s="24">
        <f>VLOOKUP(A2052,'CUSTOS UNITÁRIOS'!$A$2:$C$116,3,FALSE)</f>
        <v>0</v>
      </c>
      <c r="J2052" s="40">
        <f t="shared" ref="J2052:J2053" si="153">I2052*G2052</f>
        <v>0</v>
      </c>
      <c r="K2052" s="40">
        <f>J2052*1</f>
        <v>0</v>
      </c>
      <c r="L2052" s="70"/>
    </row>
    <row r="2053" spans="1:12" x14ac:dyDescent="0.3">
      <c r="A2053" s="50" t="s">
        <v>111</v>
      </c>
      <c r="B2053" s="148" t="str">
        <f>VLOOKUP(A2053,'CUSTOS UNITÁRIOS'!$A$2:$C$116,2,FALSE)</f>
        <v xml:space="preserve">UNIDADE DE SERVIÇO DE PROJETO </v>
      </c>
      <c r="C2053" s="148"/>
      <c r="D2053" s="148"/>
      <c r="E2053" s="148"/>
      <c r="F2053" s="148"/>
      <c r="G2053" s="23">
        <v>3.1</v>
      </c>
      <c r="H2053" s="24" t="s">
        <v>128</v>
      </c>
      <c r="I2053" s="24">
        <f>VLOOKUP(A2053,'CUSTOS UNITÁRIOS'!$A$2:$C$116,3,FALSE)</f>
        <v>0</v>
      </c>
      <c r="J2053" s="40">
        <f t="shared" si="153"/>
        <v>0</v>
      </c>
      <c r="K2053" s="40">
        <f>J2053*1</f>
        <v>0</v>
      </c>
      <c r="L2053" s="70"/>
    </row>
    <row r="2054" spans="1:12" x14ac:dyDescent="0.3">
      <c r="K2054" s="22">
        <f>K2052+K2053</f>
        <v>0</v>
      </c>
      <c r="L2054" s="70"/>
    </row>
    <row r="2055" spans="1:12" x14ac:dyDescent="0.3">
      <c r="K2055" s="38"/>
      <c r="L2055" s="70"/>
    </row>
    <row r="2056" spans="1:12" x14ac:dyDescent="0.3">
      <c r="L2056" s="70"/>
    </row>
    <row r="2057" spans="1:12" x14ac:dyDescent="0.3">
      <c r="L2057" s="70"/>
    </row>
    <row r="2058" spans="1:12" x14ac:dyDescent="0.3">
      <c r="L2058" s="70"/>
    </row>
    <row r="2059" spans="1:12" x14ac:dyDescent="0.3">
      <c r="L2059" s="70"/>
    </row>
    <row r="2060" spans="1:12" x14ac:dyDescent="0.3">
      <c r="L2060" s="70"/>
    </row>
    <row r="2061" spans="1:12" x14ac:dyDescent="0.3">
      <c r="L2061" s="70"/>
    </row>
    <row r="2062" spans="1:12" x14ac:dyDescent="0.3">
      <c r="L2062" s="70"/>
    </row>
    <row r="2063" spans="1:12" x14ac:dyDescent="0.3">
      <c r="L2063" s="70"/>
    </row>
    <row r="2064" spans="1:12" x14ac:dyDescent="0.3">
      <c r="L2064" s="70"/>
    </row>
    <row r="2065" spans="1:12" x14ac:dyDescent="0.3">
      <c r="L2065" s="70"/>
    </row>
    <row r="2066" spans="1:12" ht="15" thickBot="1" x14ac:dyDescent="0.35">
      <c r="L2066" s="70"/>
    </row>
    <row r="2067" spans="1:12" ht="15" customHeight="1" x14ac:dyDescent="0.3">
      <c r="A2067" s="121" t="s">
        <v>344</v>
      </c>
      <c r="B2067" s="105"/>
      <c r="C2067" s="105"/>
      <c r="D2067" s="105"/>
      <c r="E2067" s="105"/>
      <c r="F2067" s="105"/>
      <c r="G2067" s="106"/>
      <c r="H2067" s="8"/>
      <c r="I2067" s="8"/>
      <c r="L2067" s="70"/>
    </row>
    <row r="2068" spans="1:12" x14ac:dyDescent="0.3">
      <c r="A2068" s="107"/>
      <c r="B2068" s="108"/>
      <c r="C2068" s="108"/>
      <c r="D2068" s="108"/>
      <c r="E2068" s="108"/>
      <c r="F2068" s="108"/>
      <c r="G2068" s="109"/>
      <c r="H2068" s="8"/>
      <c r="I2068" s="8"/>
      <c r="L2068" s="70"/>
    </row>
    <row r="2069" spans="1:12" ht="15" thickBot="1" x14ac:dyDescent="0.35">
      <c r="A2069" s="110"/>
      <c r="B2069" s="111"/>
      <c r="C2069" s="111"/>
      <c r="D2069" s="111"/>
      <c r="E2069" s="111"/>
      <c r="F2069" s="111"/>
      <c r="G2069" s="112"/>
      <c r="H2069" s="9"/>
      <c r="I2069" s="9"/>
      <c r="J2069" s="6"/>
      <c r="K2069" s="6"/>
      <c r="L2069" s="70"/>
    </row>
    <row r="2070" spans="1:12" ht="15" thickBot="1" x14ac:dyDescent="0.35">
      <c r="A2070" s="5"/>
      <c r="B2070" s="5"/>
      <c r="C2070" s="5"/>
      <c r="D2070" s="5"/>
      <c r="E2070" s="5"/>
      <c r="F2070" s="5"/>
      <c r="G2070" s="16"/>
      <c r="H2070" s="10"/>
      <c r="I2070" s="10"/>
      <c r="L2070" s="70"/>
    </row>
    <row r="2071" spans="1:12" ht="15" thickBot="1" x14ac:dyDescent="0.35">
      <c r="A2071" s="113"/>
      <c r="B2071" s="114"/>
      <c r="C2071" s="114"/>
      <c r="D2071" s="114"/>
      <c r="E2071" s="53"/>
      <c r="F2071" s="114"/>
      <c r="G2071" s="114"/>
      <c r="H2071" s="32"/>
      <c r="I2071" s="115"/>
      <c r="J2071" s="115"/>
      <c r="K2071" s="116"/>
      <c r="L2071" s="70"/>
    </row>
    <row r="2072" spans="1:12" ht="16.2" thickBot="1" x14ac:dyDescent="0.35">
      <c r="A2072" s="27"/>
      <c r="B2072" s="28"/>
      <c r="C2072" s="28"/>
      <c r="D2072" s="28"/>
      <c r="E2072" s="29"/>
      <c r="F2072" s="5"/>
      <c r="G2072" s="30"/>
      <c r="H2072" s="10"/>
      <c r="I2072" s="10"/>
      <c r="J2072" s="5"/>
      <c r="K2072" s="5"/>
      <c r="L2072" s="70"/>
    </row>
    <row r="2073" spans="1:12" ht="15" thickBot="1" x14ac:dyDescent="0.35">
      <c r="A2073" s="149"/>
      <c r="B2073" s="150"/>
      <c r="C2073" s="150"/>
      <c r="D2073" s="150"/>
      <c r="E2073" s="150"/>
      <c r="F2073" s="150"/>
      <c r="G2073" s="150"/>
      <c r="H2073" s="150"/>
      <c r="I2073" s="150"/>
      <c r="J2073" s="150"/>
      <c r="K2073" s="151"/>
      <c r="L2073" s="70"/>
    </row>
    <row r="2074" spans="1:12" ht="15" thickBot="1" x14ac:dyDescent="0.35">
      <c r="A2074" s="149"/>
      <c r="B2074" s="150"/>
      <c r="C2074" s="150"/>
      <c r="D2074" s="150"/>
      <c r="E2074" s="150"/>
      <c r="F2074" s="150"/>
      <c r="G2074" s="150"/>
      <c r="H2074" s="150"/>
      <c r="I2074" s="150"/>
      <c r="J2074" s="150"/>
      <c r="K2074" s="151"/>
      <c r="L2074" s="70"/>
    </row>
    <row r="2075" spans="1:12" x14ac:dyDescent="0.3">
      <c r="A2075" s="155" t="s">
        <v>126</v>
      </c>
      <c r="B2075" s="157" t="s">
        <v>250</v>
      </c>
      <c r="C2075" s="158" t="s">
        <v>241</v>
      </c>
      <c r="D2075" s="159"/>
      <c r="E2075" s="159"/>
      <c r="F2075" s="159"/>
      <c r="G2075" s="159"/>
      <c r="H2075" s="159"/>
      <c r="I2075" s="160"/>
      <c r="J2075" s="164" t="s">
        <v>139</v>
      </c>
      <c r="K2075" s="165"/>
      <c r="L2075" s="69" t="s">
        <v>149</v>
      </c>
    </row>
    <row r="2076" spans="1:12" x14ac:dyDescent="0.3">
      <c r="A2076" s="156"/>
      <c r="B2076" s="134"/>
      <c r="C2076" s="161"/>
      <c r="D2076" s="162"/>
      <c r="E2076" s="162"/>
      <c r="F2076" s="162"/>
      <c r="G2076" s="162"/>
      <c r="H2076" s="162"/>
      <c r="I2076" s="163"/>
      <c r="J2076" s="166">
        <f>K2089+K2094</f>
        <v>0</v>
      </c>
      <c r="K2076" s="167"/>
      <c r="L2076" s="69"/>
    </row>
    <row r="2077" spans="1:12" ht="27.6" x14ac:dyDescent="0.3">
      <c r="A2077" s="12" t="s">
        <v>119</v>
      </c>
      <c r="B2077" s="152" t="s">
        <v>120</v>
      </c>
      <c r="C2077" s="152"/>
      <c r="D2077" s="152"/>
      <c r="E2077" s="152"/>
      <c r="F2077" s="152"/>
      <c r="G2077" s="17" t="s">
        <v>125</v>
      </c>
      <c r="H2077" s="51" t="s">
        <v>124</v>
      </c>
      <c r="I2077" s="14" t="s">
        <v>123</v>
      </c>
      <c r="J2077" s="14" t="s">
        <v>121</v>
      </c>
      <c r="K2077" s="15" t="s">
        <v>122</v>
      </c>
      <c r="L2077" s="70"/>
    </row>
    <row r="2078" spans="1:12" x14ac:dyDescent="0.3">
      <c r="A2078" s="52">
        <v>306555</v>
      </c>
      <c r="B2078" s="153" t="str">
        <f>VLOOKUP(A2078,'CUSTOS UNITÁRIOS'!$A$2:$C$116,2,FALSE)</f>
        <v>ANEL CAIXA ZA CONCRETO PREMOLDADO</v>
      </c>
      <c r="C2078" s="153"/>
      <c r="D2078" s="153"/>
      <c r="E2078" s="153"/>
      <c r="F2078" s="153"/>
      <c r="G2078" s="20">
        <v>1</v>
      </c>
      <c r="H2078" s="21" t="s">
        <v>128</v>
      </c>
      <c r="I2078" s="3">
        <f>VLOOKUP(A2078,'CUSTOS UNITÁRIOS'!$A$2:$C$116,3,FALSE)</f>
        <v>0</v>
      </c>
      <c r="J2078" s="22">
        <f>I2078*G2078</f>
        <v>0</v>
      </c>
      <c r="K2078" s="22">
        <f>J2078*$L$2076</f>
        <v>0</v>
      </c>
      <c r="L2078" s="70"/>
    </row>
    <row r="2079" spans="1:12" x14ac:dyDescent="0.3">
      <c r="A2079" s="52">
        <v>299560</v>
      </c>
      <c r="B2079" s="153" t="str">
        <f>VLOOKUP(A2079,'CUSTOS UNITÁRIOS'!$A$2:$C$116,2,FALSE)</f>
        <v>ARO COM TAMPA ARTICULADA CAIXA ZA</v>
      </c>
      <c r="C2079" s="153"/>
      <c r="D2079" s="153"/>
      <c r="E2079" s="153"/>
      <c r="F2079" s="153"/>
      <c r="G2079" s="20">
        <v>1</v>
      </c>
      <c r="H2079" s="21" t="s">
        <v>128</v>
      </c>
      <c r="I2079" s="3">
        <f>VLOOKUP(A2079,'CUSTOS UNITÁRIOS'!$A$2:$C$116,3,FALSE)</f>
        <v>0</v>
      </c>
      <c r="J2079" s="22">
        <f t="shared" ref="J2079:J2088" si="154">I2079*G2079</f>
        <v>0</v>
      </c>
      <c r="K2079" s="22">
        <f t="shared" ref="K2079:K2088" si="155">J2079*$L$2076</f>
        <v>0</v>
      </c>
      <c r="L2079" s="70"/>
    </row>
    <row r="2080" spans="1:12" x14ac:dyDescent="0.3">
      <c r="A2080" s="52">
        <v>225623</v>
      </c>
      <c r="B2080" s="153" t="str">
        <f>VLOOKUP(A2080,'CUSTOS UNITÁRIOS'!$A$2:$C$116,2,FALSE)</f>
        <v>CABO AL 1X 16MM² 1KV</v>
      </c>
      <c r="C2080" s="153"/>
      <c r="D2080" s="153"/>
      <c r="E2080" s="153"/>
      <c r="F2080" s="153"/>
      <c r="G2080" s="20">
        <v>88</v>
      </c>
      <c r="H2080" s="21" t="s">
        <v>130</v>
      </c>
      <c r="I2080" s="3">
        <f>VLOOKUP(A2080,'CUSTOS UNITÁRIOS'!$A$2:$C$116,3,FALSE)</f>
        <v>0</v>
      </c>
      <c r="J2080" s="22">
        <f t="shared" si="154"/>
        <v>0</v>
      </c>
      <c r="K2080" s="22">
        <f t="shared" si="155"/>
        <v>0</v>
      </c>
      <c r="L2080" s="70"/>
    </row>
    <row r="2081" spans="1:12" x14ac:dyDescent="0.3">
      <c r="A2081" s="52">
        <v>225615</v>
      </c>
      <c r="B2081" s="153" t="str">
        <f>VLOOKUP(A2081,'CUSTOS UNITÁRIOS'!$A$2:$C$116,2,FALSE)</f>
        <v>CABO CU 1X 1,5MM² 1KV XLPE</v>
      </c>
      <c r="C2081" s="153"/>
      <c r="D2081" s="153"/>
      <c r="E2081" s="153"/>
      <c r="F2081" s="153"/>
      <c r="G2081" s="20">
        <v>23</v>
      </c>
      <c r="H2081" s="21" t="s">
        <v>130</v>
      </c>
      <c r="I2081" s="3">
        <f>VLOOKUP(A2081,'CUSTOS UNITÁRIOS'!$A$2:$C$116,3,FALSE)</f>
        <v>0</v>
      </c>
      <c r="J2081" s="22">
        <f t="shared" si="154"/>
        <v>0</v>
      </c>
      <c r="K2081" s="22">
        <f t="shared" si="155"/>
        <v>0</v>
      </c>
      <c r="L2081" s="70"/>
    </row>
    <row r="2082" spans="1:12" x14ac:dyDescent="0.3">
      <c r="A2082" s="52">
        <v>379679</v>
      </c>
      <c r="B2082" s="153" t="str">
        <f>VLOOKUP(A2082,'CUSTOS UNITÁRIOS'!$A$2:$C$116,2,FALSE)</f>
        <v>CONETOR DE PERFURAÇÃO 35-120MM²/1,5MM²</v>
      </c>
      <c r="C2082" s="153"/>
      <c r="D2082" s="153"/>
      <c r="E2082" s="153"/>
      <c r="F2082" s="153"/>
      <c r="G2082" s="20">
        <v>2</v>
      </c>
      <c r="H2082" s="21" t="s">
        <v>128</v>
      </c>
      <c r="I2082" s="3">
        <f>VLOOKUP(A2082,'CUSTOS UNITÁRIOS'!$A$2:$C$116,3,FALSE)</f>
        <v>0</v>
      </c>
      <c r="J2082" s="22">
        <f t="shared" si="154"/>
        <v>0</v>
      </c>
      <c r="K2082" s="22">
        <f t="shared" si="155"/>
        <v>0</v>
      </c>
      <c r="L2082" s="70"/>
    </row>
    <row r="2083" spans="1:12" x14ac:dyDescent="0.3">
      <c r="A2083" s="52">
        <v>3</v>
      </c>
      <c r="B2083" s="153" t="str">
        <f>VLOOKUP(A2083,'CUSTOS UNITÁRIOS'!$A$2:$C$116,2,FALSE)</f>
        <v>LUMINARIA LED - VIÁRIA 120W  (115W)</v>
      </c>
      <c r="C2083" s="153"/>
      <c r="D2083" s="153"/>
      <c r="E2083" s="153"/>
      <c r="F2083" s="153"/>
      <c r="G2083" s="20">
        <v>1</v>
      </c>
      <c r="H2083" s="21" t="s">
        <v>128</v>
      </c>
      <c r="I2083" s="3">
        <f>VLOOKUP(A2083,'CUSTOS UNITÁRIOS'!$A$2:$C$116,3,FALSE)</f>
        <v>0</v>
      </c>
      <c r="J2083" s="22">
        <f t="shared" si="154"/>
        <v>0</v>
      </c>
      <c r="K2083" s="22">
        <f t="shared" si="155"/>
        <v>0</v>
      </c>
      <c r="L2083" s="70"/>
    </row>
    <row r="2084" spans="1:12" x14ac:dyDescent="0.3">
      <c r="A2084" s="52">
        <v>377117</v>
      </c>
      <c r="B2084" s="153" t="str">
        <f>VLOOKUP(A2084,'CUSTOS UNITÁRIOS'!$A$2:$C$116,2,FALSE)</f>
        <v>POSTE AÇO IP OCTOG ENGAST 9,3M P/ CHIC/SEÇÃO RETA</v>
      </c>
      <c r="C2084" s="153"/>
      <c r="D2084" s="153"/>
      <c r="E2084" s="153"/>
      <c r="F2084" s="153"/>
      <c r="G2084" s="20">
        <v>1</v>
      </c>
      <c r="H2084" s="21" t="s">
        <v>128</v>
      </c>
      <c r="I2084" s="3">
        <f>VLOOKUP(A2084,'CUSTOS UNITÁRIOS'!$A$2:$C$116,3,FALSE)</f>
        <v>0</v>
      </c>
      <c r="J2084" s="22">
        <f t="shared" si="154"/>
        <v>0</v>
      </c>
      <c r="K2084" s="22">
        <f t="shared" si="155"/>
        <v>0</v>
      </c>
      <c r="L2084" s="70"/>
    </row>
    <row r="2085" spans="1:12" x14ac:dyDescent="0.3">
      <c r="A2085" s="52">
        <v>376852</v>
      </c>
      <c r="B2085" s="153" t="str">
        <f>VLOOKUP(A2085,'CUSTOS UNITÁRIOS'!$A$2:$C$116,2,FALSE)</f>
        <v>SEÇÃO RETA OCTOGONAL 2,2M P/ POSTE DE AÇO OCTOG IP</v>
      </c>
      <c r="C2085" s="153"/>
      <c r="D2085" s="153"/>
      <c r="E2085" s="153"/>
      <c r="F2085" s="153"/>
      <c r="G2085" s="20">
        <v>1</v>
      </c>
      <c r="H2085" s="21" t="s">
        <v>128</v>
      </c>
      <c r="I2085" s="3">
        <f>VLOOKUP(A2085,'CUSTOS UNITÁRIOS'!$A$2:$C$116,3,FALSE)</f>
        <v>0</v>
      </c>
      <c r="J2085" s="22">
        <f t="shared" si="154"/>
        <v>0</v>
      </c>
      <c r="K2085" s="22">
        <f t="shared" si="155"/>
        <v>0</v>
      </c>
      <c r="L2085" s="70"/>
    </row>
    <row r="2086" spans="1:12" x14ac:dyDescent="0.3">
      <c r="A2086" s="52">
        <v>354902</v>
      </c>
      <c r="B2086" s="153" t="str">
        <f>VLOOKUP(A2086,'CUSTOS UNITÁRIOS'!$A$2:$C$116,2,FALSE)</f>
        <v>SUPORTE IP 1 LUMINÁRIA POSTE RC OU AÇO 10/12/14M</v>
      </c>
      <c r="C2086" s="153"/>
      <c r="D2086" s="153"/>
      <c r="E2086" s="153"/>
      <c r="F2086" s="153"/>
      <c r="G2086" s="20">
        <v>1</v>
      </c>
      <c r="H2086" s="21" t="s">
        <v>128</v>
      </c>
      <c r="I2086" s="3">
        <f>VLOOKUP(A2086,'CUSTOS UNITÁRIOS'!$A$2:$C$116,3,FALSE)</f>
        <v>0</v>
      </c>
      <c r="J2086" s="22">
        <f t="shared" si="154"/>
        <v>0</v>
      </c>
      <c r="K2086" s="22">
        <f t="shared" si="155"/>
        <v>0</v>
      </c>
      <c r="L2086" s="70"/>
    </row>
    <row r="2087" spans="1:12" x14ac:dyDescent="0.3">
      <c r="A2087" s="52">
        <v>327361</v>
      </c>
      <c r="B2087" s="176" t="str">
        <f>VLOOKUP(A2087,'CUSTOS UNITÁRIOS'!$A$2:$C$116,2,FALSE)</f>
        <v>RELÉ FOTOELÉTRICO ELETRÔNICO 105-305V</v>
      </c>
      <c r="C2087" s="177"/>
      <c r="D2087" s="177"/>
      <c r="E2087" s="177"/>
      <c r="F2087" s="178"/>
      <c r="G2087" s="20">
        <v>2</v>
      </c>
      <c r="H2087" s="21" t="s">
        <v>128</v>
      </c>
      <c r="I2087" s="3">
        <f>VLOOKUP(A2087,'CUSTOS UNITÁRIOS'!$A$2:$C$116,3,FALSE)</f>
        <v>0</v>
      </c>
      <c r="J2087" s="22">
        <f t="shared" si="154"/>
        <v>0</v>
      </c>
      <c r="K2087" s="22">
        <f t="shared" si="155"/>
        <v>0</v>
      </c>
      <c r="L2087" s="70"/>
    </row>
    <row r="2088" spans="1:12" x14ac:dyDescent="0.3">
      <c r="A2088" s="52">
        <v>377568</v>
      </c>
      <c r="B2088" s="176" t="str">
        <f>VLOOKUP(A2088,'CUSTOS UNITÁRIOS'!$A$2:$C$116,2,FALSE)</f>
        <v>DUTO PEAD CORRUGADO DEN 63MM</v>
      </c>
      <c r="C2088" s="177"/>
      <c r="D2088" s="177"/>
      <c r="E2088" s="177"/>
      <c r="F2088" s="178"/>
      <c r="G2088" s="20">
        <v>46</v>
      </c>
      <c r="H2088" s="21" t="s">
        <v>132</v>
      </c>
      <c r="I2088" s="3">
        <f>VLOOKUP(A2088,'CUSTOS UNITÁRIOS'!$A$2:$C$116,3,FALSE)</f>
        <v>0</v>
      </c>
      <c r="J2088" s="22">
        <f t="shared" si="154"/>
        <v>0</v>
      </c>
      <c r="K2088" s="22">
        <f t="shared" si="155"/>
        <v>0</v>
      </c>
      <c r="L2088" s="70"/>
    </row>
    <row r="2089" spans="1:12" x14ac:dyDescent="0.3">
      <c r="A2089" s="27"/>
      <c r="B2089" s="49"/>
      <c r="C2089" s="49"/>
      <c r="D2089" s="49"/>
      <c r="E2089" s="49"/>
      <c r="F2089" s="49"/>
      <c r="G2089" s="35"/>
      <c r="H2089" s="36"/>
      <c r="I2089" s="37"/>
      <c r="J2089" s="38"/>
      <c r="K2089" s="33">
        <f>SUM(K2078:K2088)</f>
        <v>0</v>
      </c>
      <c r="L2089" s="70"/>
    </row>
    <row r="2090" spans="1:12" x14ac:dyDescent="0.3">
      <c r="A2090" s="27"/>
      <c r="B2090" s="49"/>
      <c r="C2090" s="49"/>
      <c r="D2090" s="49"/>
      <c r="E2090" s="49"/>
      <c r="F2090" s="49"/>
      <c r="G2090" s="35"/>
      <c r="H2090" s="36"/>
      <c r="I2090" s="37"/>
      <c r="J2090" s="38"/>
      <c r="K2090" s="38"/>
      <c r="L2090" s="70"/>
    </row>
    <row r="2091" spans="1:12" x14ac:dyDescent="0.3">
      <c r="A2091" s="154" t="s">
        <v>150</v>
      </c>
      <c r="B2091" s="154"/>
      <c r="C2091" s="154"/>
      <c r="D2091" s="154"/>
      <c r="E2091" s="154"/>
      <c r="F2091" s="154"/>
      <c r="L2091" s="70"/>
    </row>
    <row r="2092" spans="1:12" x14ac:dyDescent="0.3">
      <c r="A2092" s="50" t="s">
        <v>109</v>
      </c>
      <c r="B2092" s="148" t="str">
        <f>VLOOKUP(A2092,'CUSTOS UNITÁRIOS'!$A$2:$C$116,2,FALSE)</f>
        <v xml:space="preserve">UNIDADE DE SERVIÇO DE CONSTRUÇÃO DE REDES </v>
      </c>
      <c r="C2092" s="148"/>
      <c r="D2092" s="148"/>
      <c r="E2092" s="148"/>
      <c r="F2092" s="148"/>
      <c r="G2092" s="23">
        <v>3</v>
      </c>
      <c r="H2092" s="24" t="s">
        <v>128</v>
      </c>
      <c r="I2092" s="24">
        <f>VLOOKUP(A2092,'CUSTOS UNITÁRIOS'!$A$2:$C$116,3,FALSE)</f>
        <v>0</v>
      </c>
      <c r="J2092" s="40">
        <f t="shared" ref="J2092:J2093" si="156">I2092*G2092</f>
        <v>0</v>
      </c>
      <c r="K2092" s="40">
        <f>J2092*1</f>
        <v>0</v>
      </c>
      <c r="L2092" s="70"/>
    </row>
    <row r="2093" spans="1:12" x14ac:dyDescent="0.3">
      <c r="A2093" s="50" t="s">
        <v>111</v>
      </c>
      <c r="B2093" s="148" t="str">
        <f>VLOOKUP(A2093,'CUSTOS UNITÁRIOS'!$A$2:$C$116,2,FALSE)</f>
        <v xml:space="preserve">UNIDADE DE SERVIÇO DE PROJETO </v>
      </c>
      <c r="C2093" s="148"/>
      <c r="D2093" s="148"/>
      <c r="E2093" s="148"/>
      <c r="F2093" s="148"/>
      <c r="G2093" s="23">
        <v>3.1</v>
      </c>
      <c r="H2093" s="24" t="s">
        <v>128</v>
      </c>
      <c r="I2093" s="24">
        <f>VLOOKUP(A2093,'CUSTOS UNITÁRIOS'!$A$2:$C$116,3,FALSE)</f>
        <v>0</v>
      </c>
      <c r="J2093" s="40">
        <f t="shared" si="156"/>
        <v>0</v>
      </c>
      <c r="K2093" s="40">
        <f>J2093*1</f>
        <v>0</v>
      </c>
      <c r="L2093" s="70"/>
    </row>
    <row r="2094" spans="1:12" x14ac:dyDescent="0.3">
      <c r="K2094" s="22">
        <f>K2092+K2093</f>
        <v>0</v>
      </c>
      <c r="L2094" s="70"/>
    </row>
    <row r="2095" spans="1:12" x14ac:dyDescent="0.3">
      <c r="L2095" s="70"/>
    </row>
    <row r="2096" spans="1:12" x14ac:dyDescent="0.3">
      <c r="L2096" s="70"/>
    </row>
    <row r="2097" spans="1:12" x14ac:dyDescent="0.3">
      <c r="L2097" s="70"/>
    </row>
    <row r="2098" spans="1:12" x14ac:dyDescent="0.3">
      <c r="L2098" s="70"/>
    </row>
    <row r="2099" spans="1:12" x14ac:dyDescent="0.3">
      <c r="L2099" s="70"/>
    </row>
    <row r="2100" spans="1:12" x14ac:dyDescent="0.3">
      <c r="L2100" s="70"/>
    </row>
    <row r="2101" spans="1:12" x14ac:dyDescent="0.3">
      <c r="L2101" s="70"/>
    </row>
    <row r="2102" spans="1:12" x14ac:dyDescent="0.3">
      <c r="L2102" s="70"/>
    </row>
    <row r="2103" spans="1:12" x14ac:dyDescent="0.3">
      <c r="L2103" s="70"/>
    </row>
    <row r="2104" spans="1:12" x14ac:dyDescent="0.3">
      <c r="L2104" s="70"/>
    </row>
    <row r="2105" spans="1:12" ht="15" thickBot="1" x14ac:dyDescent="0.35">
      <c r="L2105" s="70"/>
    </row>
    <row r="2106" spans="1:12" ht="15" customHeight="1" x14ac:dyDescent="0.3">
      <c r="A2106" s="121" t="s">
        <v>344</v>
      </c>
      <c r="B2106" s="105"/>
      <c r="C2106" s="105"/>
      <c r="D2106" s="105"/>
      <c r="E2106" s="105"/>
      <c r="F2106" s="105"/>
      <c r="G2106" s="106"/>
      <c r="H2106" s="8"/>
      <c r="I2106" s="8"/>
      <c r="L2106" s="70"/>
    </row>
    <row r="2107" spans="1:12" x14ac:dyDescent="0.3">
      <c r="A2107" s="107"/>
      <c r="B2107" s="108"/>
      <c r="C2107" s="108"/>
      <c r="D2107" s="108"/>
      <c r="E2107" s="108"/>
      <c r="F2107" s="108"/>
      <c r="G2107" s="109"/>
      <c r="H2107" s="8"/>
      <c r="I2107" s="8"/>
      <c r="L2107" s="70"/>
    </row>
    <row r="2108" spans="1:12" ht="15" thickBot="1" x14ac:dyDescent="0.35">
      <c r="A2108" s="110"/>
      <c r="B2108" s="111"/>
      <c r="C2108" s="111"/>
      <c r="D2108" s="111"/>
      <c r="E2108" s="111"/>
      <c r="F2108" s="111"/>
      <c r="G2108" s="112"/>
      <c r="H2108" s="9"/>
      <c r="I2108" s="9"/>
      <c r="J2108" s="6"/>
      <c r="K2108" s="6"/>
      <c r="L2108" s="70"/>
    </row>
    <row r="2109" spans="1:12" ht="15" thickBot="1" x14ac:dyDescent="0.35">
      <c r="A2109" s="5"/>
      <c r="B2109" s="5"/>
      <c r="C2109" s="5"/>
      <c r="D2109" s="5"/>
      <c r="E2109" s="5"/>
      <c r="F2109" s="5"/>
      <c r="G2109" s="16"/>
      <c r="H2109" s="10"/>
      <c r="I2109" s="10"/>
      <c r="L2109" s="70"/>
    </row>
    <row r="2110" spans="1:12" ht="15" thickBot="1" x14ac:dyDescent="0.35">
      <c r="A2110" s="113"/>
      <c r="B2110" s="114"/>
      <c r="C2110" s="114"/>
      <c r="D2110" s="114"/>
      <c r="E2110" s="53"/>
      <c r="F2110" s="114"/>
      <c r="G2110" s="114"/>
      <c r="H2110" s="32"/>
      <c r="I2110" s="115"/>
      <c r="J2110" s="115"/>
      <c r="K2110" s="116"/>
      <c r="L2110" s="70"/>
    </row>
    <row r="2111" spans="1:12" ht="16.2" thickBot="1" x14ac:dyDescent="0.35">
      <c r="A2111" s="27"/>
      <c r="B2111" s="28"/>
      <c r="C2111" s="28"/>
      <c r="D2111" s="28"/>
      <c r="E2111" s="29"/>
      <c r="F2111" s="5"/>
      <c r="G2111" s="30"/>
      <c r="H2111" s="10"/>
      <c r="I2111" s="10"/>
      <c r="J2111" s="5"/>
      <c r="K2111" s="5"/>
      <c r="L2111" s="70"/>
    </row>
    <row r="2112" spans="1:12" ht="15" thickBot="1" x14ac:dyDescent="0.35">
      <c r="A2112" s="149"/>
      <c r="B2112" s="150"/>
      <c r="C2112" s="150"/>
      <c r="D2112" s="150"/>
      <c r="E2112" s="150"/>
      <c r="F2112" s="150"/>
      <c r="G2112" s="150"/>
      <c r="H2112" s="150"/>
      <c r="I2112" s="150"/>
      <c r="J2112" s="150"/>
      <c r="K2112" s="151"/>
      <c r="L2112" s="70"/>
    </row>
    <row r="2113" spans="1:12" ht="15" thickBot="1" x14ac:dyDescent="0.35">
      <c r="A2113" s="149"/>
      <c r="B2113" s="150"/>
      <c r="C2113" s="150"/>
      <c r="D2113" s="150"/>
      <c r="E2113" s="150"/>
      <c r="F2113" s="150"/>
      <c r="G2113" s="150"/>
      <c r="H2113" s="150"/>
      <c r="I2113" s="150"/>
      <c r="J2113" s="150"/>
      <c r="K2113" s="151"/>
      <c r="L2113" s="70"/>
    </row>
    <row r="2114" spans="1:12" x14ac:dyDescent="0.3">
      <c r="A2114" s="155" t="s">
        <v>126</v>
      </c>
      <c r="B2114" s="157" t="s">
        <v>236</v>
      </c>
      <c r="C2114" s="158" t="s">
        <v>242</v>
      </c>
      <c r="D2114" s="159"/>
      <c r="E2114" s="159"/>
      <c r="F2114" s="159"/>
      <c r="G2114" s="159"/>
      <c r="H2114" s="159"/>
      <c r="I2114" s="160"/>
      <c r="J2114" s="164" t="s">
        <v>139</v>
      </c>
      <c r="K2114" s="165"/>
      <c r="L2114" s="69" t="s">
        <v>149</v>
      </c>
    </row>
    <row r="2115" spans="1:12" x14ac:dyDescent="0.3">
      <c r="A2115" s="156"/>
      <c r="B2115" s="134"/>
      <c r="C2115" s="161"/>
      <c r="D2115" s="162"/>
      <c r="E2115" s="162"/>
      <c r="F2115" s="162"/>
      <c r="G2115" s="162"/>
      <c r="H2115" s="162"/>
      <c r="I2115" s="163"/>
      <c r="J2115" s="166">
        <f>K2128+K2133</f>
        <v>0</v>
      </c>
      <c r="K2115" s="167"/>
      <c r="L2115" s="69"/>
    </row>
    <row r="2116" spans="1:12" ht="27.6" x14ac:dyDescent="0.3">
      <c r="A2116" s="12" t="s">
        <v>119</v>
      </c>
      <c r="B2116" s="152" t="s">
        <v>120</v>
      </c>
      <c r="C2116" s="152"/>
      <c r="D2116" s="152"/>
      <c r="E2116" s="152"/>
      <c r="F2116" s="152"/>
      <c r="G2116" s="17" t="s">
        <v>125</v>
      </c>
      <c r="H2116" s="51" t="s">
        <v>124</v>
      </c>
      <c r="I2116" s="14" t="s">
        <v>123</v>
      </c>
      <c r="J2116" s="14" t="s">
        <v>121</v>
      </c>
      <c r="K2116" s="15" t="s">
        <v>122</v>
      </c>
      <c r="L2116" s="70"/>
    </row>
    <row r="2117" spans="1:12" x14ac:dyDescent="0.3">
      <c r="A2117" s="52">
        <v>306555</v>
      </c>
      <c r="B2117" s="153" t="str">
        <f>VLOOKUP(A2117,'CUSTOS UNITÁRIOS'!$A$2:$C$116,2,FALSE)</f>
        <v>ANEL CAIXA ZA CONCRETO PREMOLDADO</v>
      </c>
      <c r="C2117" s="153"/>
      <c r="D2117" s="153"/>
      <c r="E2117" s="153"/>
      <c r="F2117" s="153"/>
      <c r="G2117" s="20">
        <v>1</v>
      </c>
      <c r="H2117" s="21" t="s">
        <v>128</v>
      </c>
      <c r="I2117" s="3">
        <f>VLOOKUP(A2117,'CUSTOS UNITÁRIOS'!$A$2:$C$116,3,FALSE)</f>
        <v>0</v>
      </c>
      <c r="J2117" s="22">
        <f>I2117*G2117</f>
        <v>0</v>
      </c>
      <c r="K2117" s="22">
        <f>J2117*$L$2115</f>
        <v>0</v>
      </c>
      <c r="L2117" s="70"/>
    </row>
    <row r="2118" spans="1:12" x14ac:dyDescent="0.3">
      <c r="A2118" s="52">
        <v>299560</v>
      </c>
      <c r="B2118" s="153" t="str">
        <f>VLOOKUP(A2118,'CUSTOS UNITÁRIOS'!$A$2:$C$116,2,FALSE)</f>
        <v>ARO COM TAMPA ARTICULADA CAIXA ZA</v>
      </c>
      <c r="C2118" s="153"/>
      <c r="D2118" s="153"/>
      <c r="E2118" s="153"/>
      <c r="F2118" s="153"/>
      <c r="G2118" s="20">
        <v>1</v>
      </c>
      <c r="H2118" s="21" t="s">
        <v>128</v>
      </c>
      <c r="I2118" s="3">
        <f>VLOOKUP(A2118,'CUSTOS UNITÁRIOS'!$A$2:$C$116,3,FALSE)</f>
        <v>0</v>
      </c>
      <c r="J2118" s="22">
        <f t="shared" ref="J2118:J2127" si="157">I2118*G2118</f>
        <v>0</v>
      </c>
      <c r="K2118" s="22">
        <f t="shared" ref="K2118:K2127" si="158">J2118*$L$2115</f>
        <v>0</v>
      </c>
      <c r="L2118" s="70"/>
    </row>
    <row r="2119" spans="1:12" x14ac:dyDescent="0.3">
      <c r="A2119" s="52">
        <v>225623</v>
      </c>
      <c r="B2119" s="153" t="str">
        <f>VLOOKUP(A2119,'CUSTOS UNITÁRIOS'!$A$2:$C$116,2,FALSE)</f>
        <v>CABO AL 1X 16MM² 1KV</v>
      </c>
      <c r="C2119" s="153"/>
      <c r="D2119" s="153"/>
      <c r="E2119" s="153"/>
      <c r="F2119" s="153"/>
      <c r="G2119" s="20">
        <v>88</v>
      </c>
      <c r="H2119" s="21" t="s">
        <v>130</v>
      </c>
      <c r="I2119" s="3">
        <f>VLOOKUP(A2119,'CUSTOS UNITÁRIOS'!$A$2:$C$116,3,FALSE)</f>
        <v>0</v>
      </c>
      <c r="J2119" s="22">
        <f t="shared" si="157"/>
        <v>0</v>
      </c>
      <c r="K2119" s="22">
        <f t="shared" si="158"/>
        <v>0</v>
      </c>
      <c r="L2119" s="70"/>
    </row>
    <row r="2120" spans="1:12" x14ac:dyDescent="0.3">
      <c r="A2120" s="52">
        <v>225615</v>
      </c>
      <c r="B2120" s="153" t="str">
        <f>VLOOKUP(A2120,'CUSTOS UNITÁRIOS'!$A$2:$C$116,2,FALSE)</f>
        <v>CABO CU 1X 1,5MM² 1KV XLPE</v>
      </c>
      <c r="C2120" s="153"/>
      <c r="D2120" s="153"/>
      <c r="E2120" s="153"/>
      <c r="F2120" s="153"/>
      <c r="G2120" s="20">
        <v>23</v>
      </c>
      <c r="H2120" s="21" t="s">
        <v>130</v>
      </c>
      <c r="I2120" s="3">
        <f>VLOOKUP(A2120,'CUSTOS UNITÁRIOS'!$A$2:$C$116,3,FALSE)</f>
        <v>0</v>
      </c>
      <c r="J2120" s="22">
        <f t="shared" si="157"/>
        <v>0</v>
      </c>
      <c r="K2120" s="22">
        <f t="shared" si="158"/>
        <v>0</v>
      </c>
      <c r="L2120" s="70"/>
    </row>
    <row r="2121" spans="1:12" x14ac:dyDescent="0.3">
      <c r="A2121" s="52">
        <v>379679</v>
      </c>
      <c r="B2121" s="153" t="str">
        <f>VLOOKUP(A2121,'CUSTOS UNITÁRIOS'!$A$2:$C$116,2,FALSE)</f>
        <v>CONETOR DE PERFURAÇÃO 35-120MM²/1,5MM²</v>
      </c>
      <c r="C2121" s="153"/>
      <c r="D2121" s="153"/>
      <c r="E2121" s="153"/>
      <c r="F2121" s="153"/>
      <c r="G2121" s="20">
        <v>2</v>
      </c>
      <c r="H2121" s="21" t="s">
        <v>128</v>
      </c>
      <c r="I2121" s="3">
        <f>VLOOKUP(A2121,'CUSTOS UNITÁRIOS'!$A$2:$C$116,3,FALSE)</f>
        <v>0</v>
      </c>
      <c r="J2121" s="22">
        <f t="shared" si="157"/>
        <v>0</v>
      </c>
      <c r="K2121" s="22">
        <f t="shared" si="158"/>
        <v>0</v>
      </c>
      <c r="L2121" s="70"/>
    </row>
    <row r="2122" spans="1:12" x14ac:dyDescent="0.3">
      <c r="A2122" s="52">
        <v>3</v>
      </c>
      <c r="B2122" s="153" t="str">
        <f>VLOOKUP(A2122,'CUSTOS UNITÁRIOS'!$A$2:$C$116,2,FALSE)</f>
        <v>LUMINARIA LED - VIÁRIA 120W  (115W)</v>
      </c>
      <c r="C2122" s="153"/>
      <c r="D2122" s="153"/>
      <c r="E2122" s="153"/>
      <c r="F2122" s="153"/>
      <c r="G2122" s="20">
        <v>2</v>
      </c>
      <c r="H2122" s="21" t="s">
        <v>128</v>
      </c>
      <c r="I2122" s="3">
        <f>VLOOKUP(A2122,'CUSTOS UNITÁRIOS'!$A$2:$C$116,3,FALSE)</f>
        <v>0</v>
      </c>
      <c r="J2122" s="22">
        <f t="shared" si="157"/>
        <v>0</v>
      </c>
      <c r="K2122" s="22">
        <f t="shared" si="158"/>
        <v>0</v>
      </c>
      <c r="L2122" s="70"/>
    </row>
    <row r="2123" spans="1:12" x14ac:dyDescent="0.3">
      <c r="A2123" s="52">
        <v>377117</v>
      </c>
      <c r="B2123" s="153" t="str">
        <f>VLOOKUP(A2123,'CUSTOS UNITÁRIOS'!$A$2:$C$116,2,FALSE)</f>
        <v>POSTE AÇO IP OCTOG ENGAST 9,3M P/ CHIC/SEÇÃO RETA</v>
      </c>
      <c r="C2123" s="153"/>
      <c r="D2123" s="153"/>
      <c r="E2123" s="153"/>
      <c r="F2123" s="153"/>
      <c r="G2123" s="20">
        <v>1</v>
      </c>
      <c r="H2123" s="21" t="s">
        <v>128</v>
      </c>
      <c r="I2123" s="3">
        <f>VLOOKUP(A2123,'CUSTOS UNITÁRIOS'!$A$2:$C$116,3,FALSE)</f>
        <v>0</v>
      </c>
      <c r="J2123" s="22">
        <f t="shared" si="157"/>
        <v>0</v>
      </c>
      <c r="K2123" s="22">
        <f t="shared" si="158"/>
        <v>0</v>
      </c>
      <c r="L2123" s="70"/>
    </row>
    <row r="2124" spans="1:12" x14ac:dyDescent="0.3">
      <c r="A2124" s="52">
        <v>376852</v>
      </c>
      <c r="B2124" s="153" t="str">
        <f>VLOOKUP(A2124,'CUSTOS UNITÁRIOS'!$A$2:$C$116,2,FALSE)</f>
        <v>SEÇÃO RETA OCTOGONAL 2,2M P/ POSTE DE AÇO OCTOG IP</v>
      </c>
      <c r="C2124" s="153"/>
      <c r="D2124" s="153"/>
      <c r="E2124" s="153"/>
      <c r="F2124" s="153"/>
      <c r="G2124" s="20">
        <v>1</v>
      </c>
      <c r="H2124" s="21" t="s">
        <v>128</v>
      </c>
      <c r="I2124" s="3">
        <f>VLOOKUP(A2124,'CUSTOS UNITÁRIOS'!$A$2:$C$116,3,FALSE)</f>
        <v>0</v>
      </c>
      <c r="J2124" s="22">
        <f t="shared" si="157"/>
        <v>0</v>
      </c>
      <c r="K2124" s="22">
        <f t="shared" si="158"/>
        <v>0</v>
      </c>
      <c r="L2124" s="70"/>
    </row>
    <row r="2125" spans="1:12" x14ac:dyDescent="0.3">
      <c r="A2125" s="52">
        <v>354903</v>
      </c>
      <c r="B2125" s="153" t="str">
        <f>VLOOKUP(A2125,'CUSTOS UNITÁRIOS'!$A$2:$C$116,2,FALSE)</f>
        <v>SUPORTE IP 2 LUMINÁRIAS POSTE RC OU AÇO 10/12/14M</v>
      </c>
      <c r="C2125" s="153"/>
      <c r="D2125" s="153"/>
      <c r="E2125" s="153"/>
      <c r="F2125" s="153"/>
      <c r="G2125" s="20">
        <v>1</v>
      </c>
      <c r="H2125" s="21" t="s">
        <v>128</v>
      </c>
      <c r="I2125" s="3">
        <f>VLOOKUP(A2125,'CUSTOS UNITÁRIOS'!$A$2:$C$116,3,FALSE)</f>
        <v>0</v>
      </c>
      <c r="J2125" s="22">
        <f t="shared" si="157"/>
        <v>0</v>
      </c>
      <c r="K2125" s="22">
        <f t="shared" si="158"/>
        <v>0</v>
      </c>
      <c r="L2125" s="70"/>
    </row>
    <row r="2126" spans="1:12" x14ac:dyDescent="0.3">
      <c r="A2126" s="52">
        <v>327361</v>
      </c>
      <c r="B2126" s="176" t="str">
        <f>VLOOKUP(A2126,'CUSTOS UNITÁRIOS'!$A$2:$C$116,2,FALSE)</f>
        <v>RELÉ FOTOELÉTRICO ELETRÔNICO 105-305V</v>
      </c>
      <c r="C2126" s="177"/>
      <c r="D2126" s="177"/>
      <c r="E2126" s="177"/>
      <c r="F2126" s="178"/>
      <c r="G2126" s="20">
        <v>2</v>
      </c>
      <c r="H2126" s="21" t="s">
        <v>128</v>
      </c>
      <c r="I2126" s="3">
        <f>VLOOKUP(A2126,'CUSTOS UNITÁRIOS'!$A$2:$C$116,3,FALSE)</f>
        <v>0</v>
      </c>
      <c r="J2126" s="22">
        <f t="shared" si="157"/>
        <v>0</v>
      </c>
      <c r="K2126" s="22">
        <f t="shared" si="158"/>
        <v>0</v>
      </c>
      <c r="L2126" s="70"/>
    </row>
    <row r="2127" spans="1:12" x14ac:dyDescent="0.3">
      <c r="A2127" s="52">
        <v>377568</v>
      </c>
      <c r="B2127" s="176" t="str">
        <f>VLOOKUP(A2127,'CUSTOS UNITÁRIOS'!$A$2:$C$116,2,FALSE)</f>
        <v>DUTO PEAD CORRUGADO DEN 63MM</v>
      </c>
      <c r="C2127" s="177"/>
      <c r="D2127" s="177"/>
      <c r="E2127" s="177"/>
      <c r="F2127" s="178"/>
      <c r="G2127" s="20">
        <v>46</v>
      </c>
      <c r="H2127" s="21" t="s">
        <v>132</v>
      </c>
      <c r="I2127" s="3">
        <f>VLOOKUP(A2127,'CUSTOS UNITÁRIOS'!$A$2:$C$116,3,FALSE)</f>
        <v>0</v>
      </c>
      <c r="J2127" s="22">
        <f t="shared" si="157"/>
        <v>0</v>
      </c>
      <c r="K2127" s="22">
        <f t="shared" si="158"/>
        <v>0</v>
      </c>
      <c r="L2127" s="70"/>
    </row>
    <row r="2128" spans="1:12" x14ac:dyDescent="0.3">
      <c r="A2128" s="27"/>
      <c r="B2128" s="49"/>
      <c r="C2128" s="49"/>
      <c r="D2128" s="49"/>
      <c r="E2128" s="49"/>
      <c r="F2128" s="49"/>
      <c r="G2128" s="35"/>
      <c r="H2128" s="36"/>
      <c r="I2128" s="37"/>
      <c r="J2128" s="38"/>
      <c r="K2128" s="33">
        <f>SUM(K2117:K2127)</f>
        <v>0</v>
      </c>
      <c r="L2128" s="70"/>
    </row>
    <row r="2129" spans="1:12" x14ac:dyDescent="0.3">
      <c r="A2129" s="27"/>
      <c r="B2129" s="49"/>
      <c r="C2129" s="49"/>
      <c r="D2129" s="49"/>
      <c r="E2129" s="49"/>
      <c r="F2129" s="49"/>
      <c r="G2129" s="35"/>
      <c r="H2129" s="36"/>
      <c r="I2129" s="37"/>
      <c r="J2129" s="38"/>
      <c r="K2129" s="38"/>
      <c r="L2129" s="70"/>
    </row>
    <row r="2130" spans="1:12" x14ac:dyDescent="0.3">
      <c r="A2130" s="154" t="s">
        <v>150</v>
      </c>
      <c r="B2130" s="154"/>
      <c r="C2130" s="154"/>
      <c r="D2130" s="154"/>
      <c r="E2130" s="154"/>
      <c r="F2130" s="154"/>
      <c r="L2130" s="70"/>
    </row>
    <row r="2131" spans="1:12" x14ac:dyDescent="0.3">
      <c r="A2131" s="50" t="s">
        <v>109</v>
      </c>
      <c r="B2131" s="148" t="str">
        <f>VLOOKUP(A2131,'CUSTOS UNITÁRIOS'!$A$2:$C$116,2,FALSE)</f>
        <v xml:space="preserve">UNIDADE DE SERVIÇO DE CONSTRUÇÃO DE REDES </v>
      </c>
      <c r="C2131" s="148"/>
      <c r="D2131" s="148"/>
      <c r="E2131" s="148"/>
      <c r="F2131" s="148"/>
      <c r="G2131" s="23">
        <v>3</v>
      </c>
      <c r="H2131" s="24" t="s">
        <v>128</v>
      </c>
      <c r="I2131" s="24">
        <f>VLOOKUP(A2131,'CUSTOS UNITÁRIOS'!$A$2:$C$116,3,FALSE)</f>
        <v>0</v>
      </c>
      <c r="J2131" s="40">
        <f t="shared" ref="J2131:J2132" si="159">I2131*G2131</f>
        <v>0</v>
      </c>
      <c r="K2131" s="40">
        <f>J2131*1</f>
        <v>0</v>
      </c>
      <c r="L2131" s="70"/>
    </row>
    <row r="2132" spans="1:12" x14ac:dyDescent="0.3">
      <c r="A2132" s="50" t="s">
        <v>111</v>
      </c>
      <c r="B2132" s="148" t="str">
        <f>VLOOKUP(A2132,'CUSTOS UNITÁRIOS'!$A$2:$C$116,2,FALSE)</f>
        <v xml:space="preserve">UNIDADE DE SERVIÇO DE PROJETO </v>
      </c>
      <c r="C2132" s="148"/>
      <c r="D2132" s="148"/>
      <c r="E2132" s="148"/>
      <c r="F2132" s="148"/>
      <c r="G2132" s="23">
        <v>3.1</v>
      </c>
      <c r="H2132" s="24" t="s">
        <v>128</v>
      </c>
      <c r="I2132" s="24">
        <f>VLOOKUP(A2132,'CUSTOS UNITÁRIOS'!$A$2:$C$116,3,FALSE)</f>
        <v>0</v>
      </c>
      <c r="J2132" s="40">
        <f t="shared" si="159"/>
        <v>0</v>
      </c>
      <c r="K2132" s="40">
        <f>J2132*1</f>
        <v>0</v>
      </c>
      <c r="L2132" s="70"/>
    </row>
    <row r="2133" spans="1:12" x14ac:dyDescent="0.3">
      <c r="K2133" s="22">
        <f>K2131+K2132</f>
        <v>0</v>
      </c>
      <c r="L2133" s="70"/>
    </row>
    <row r="2134" spans="1:12" x14ac:dyDescent="0.3">
      <c r="L2134" s="70"/>
    </row>
    <row r="2135" spans="1:12" x14ac:dyDescent="0.3">
      <c r="L2135" s="70"/>
    </row>
    <row r="2136" spans="1:12" x14ac:dyDescent="0.3">
      <c r="L2136" s="70"/>
    </row>
    <row r="2137" spans="1:12" x14ac:dyDescent="0.3">
      <c r="L2137" s="70"/>
    </row>
    <row r="2138" spans="1:12" x14ac:dyDescent="0.3">
      <c r="L2138" s="70"/>
    </row>
    <row r="2139" spans="1:12" x14ac:dyDescent="0.3">
      <c r="L2139" s="70"/>
    </row>
    <row r="2140" spans="1:12" x14ac:dyDescent="0.3">
      <c r="L2140" s="70"/>
    </row>
    <row r="2141" spans="1:12" x14ac:dyDescent="0.3">
      <c r="L2141" s="70"/>
    </row>
    <row r="2142" spans="1:12" x14ac:dyDescent="0.3">
      <c r="L2142" s="70"/>
    </row>
    <row r="2143" spans="1:12" x14ac:dyDescent="0.3">
      <c r="L2143" s="70"/>
    </row>
    <row r="2144" spans="1:12" ht="15" thickBot="1" x14ac:dyDescent="0.35">
      <c r="L2144" s="70"/>
    </row>
    <row r="2145" spans="1:12" ht="15" customHeight="1" x14ac:dyDescent="0.3">
      <c r="A2145" s="121" t="s">
        <v>344</v>
      </c>
      <c r="B2145" s="105"/>
      <c r="C2145" s="105"/>
      <c r="D2145" s="105"/>
      <c r="E2145" s="105"/>
      <c r="F2145" s="105"/>
      <c r="G2145" s="106"/>
      <c r="H2145" s="8"/>
      <c r="I2145" s="8"/>
      <c r="L2145" s="70"/>
    </row>
    <row r="2146" spans="1:12" x14ac:dyDescent="0.3">
      <c r="A2146" s="107"/>
      <c r="B2146" s="108"/>
      <c r="C2146" s="108"/>
      <c r="D2146" s="108"/>
      <c r="E2146" s="108"/>
      <c r="F2146" s="108"/>
      <c r="G2146" s="109"/>
      <c r="H2146" s="8"/>
      <c r="I2146" s="8"/>
      <c r="L2146" s="70"/>
    </row>
    <row r="2147" spans="1:12" ht="15" thickBot="1" x14ac:dyDescent="0.35">
      <c r="A2147" s="110"/>
      <c r="B2147" s="111"/>
      <c r="C2147" s="111"/>
      <c r="D2147" s="111"/>
      <c r="E2147" s="111"/>
      <c r="F2147" s="111"/>
      <c r="G2147" s="112"/>
      <c r="H2147" s="9"/>
      <c r="I2147" s="9"/>
      <c r="J2147" s="6"/>
      <c r="K2147" s="6"/>
      <c r="L2147" s="70"/>
    </row>
    <row r="2148" spans="1:12" ht="15" thickBot="1" x14ac:dyDescent="0.35">
      <c r="A2148" s="5"/>
      <c r="B2148" s="5"/>
      <c r="C2148" s="5"/>
      <c r="D2148" s="5"/>
      <c r="E2148" s="5"/>
      <c r="F2148" s="5"/>
      <c r="G2148" s="16"/>
      <c r="H2148" s="10"/>
      <c r="I2148" s="10"/>
      <c r="L2148" s="70"/>
    </row>
    <row r="2149" spans="1:12" ht="15" thickBot="1" x14ac:dyDescent="0.35">
      <c r="A2149" s="113"/>
      <c r="B2149" s="114"/>
      <c r="C2149" s="114"/>
      <c r="D2149" s="114"/>
      <c r="E2149" s="53"/>
      <c r="F2149" s="114"/>
      <c r="G2149" s="114"/>
      <c r="H2149" s="32"/>
      <c r="I2149" s="115"/>
      <c r="J2149" s="115"/>
      <c r="K2149" s="116"/>
      <c r="L2149" s="70"/>
    </row>
    <row r="2150" spans="1:12" ht="16.2" thickBot="1" x14ac:dyDescent="0.35">
      <c r="A2150" s="27"/>
      <c r="B2150" s="28"/>
      <c r="C2150" s="28"/>
      <c r="D2150" s="28"/>
      <c r="E2150" s="29"/>
      <c r="F2150" s="5"/>
      <c r="G2150" s="30"/>
      <c r="H2150" s="10"/>
      <c r="I2150" s="10"/>
      <c r="J2150" s="5"/>
      <c r="K2150" s="5"/>
      <c r="L2150" s="70"/>
    </row>
    <row r="2151" spans="1:12" ht="15" thickBot="1" x14ac:dyDescent="0.35">
      <c r="A2151" s="149"/>
      <c r="B2151" s="150"/>
      <c r="C2151" s="150"/>
      <c r="D2151" s="150"/>
      <c r="E2151" s="150"/>
      <c r="F2151" s="150"/>
      <c r="G2151" s="150"/>
      <c r="H2151" s="150"/>
      <c r="I2151" s="150"/>
      <c r="J2151" s="150"/>
      <c r="K2151" s="151"/>
      <c r="L2151" s="70"/>
    </row>
    <row r="2152" spans="1:12" ht="15" thickBot="1" x14ac:dyDescent="0.35">
      <c r="A2152" s="149"/>
      <c r="B2152" s="150"/>
      <c r="C2152" s="150"/>
      <c r="D2152" s="150"/>
      <c r="E2152" s="150"/>
      <c r="F2152" s="150"/>
      <c r="G2152" s="150"/>
      <c r="H2152" s="150"/>
      <c r="I2152" s="150"/>
      <c r="J2152" s="150"/>
      <c r="K2152" s="151"/>
      <c r="L2152" s="70"/>
    </row>
    <row r="2153" spans="1:12" x14ac:dyDescent="0.3">
      <c r="A2153" s="155" t="s">
        <v>126</v>
      </c>
      <c r="B2153" s="157" t="s">
        <v>237</v>
      </c>
      <c r="C2153" s="158" t="s">
        <v>243</v>
      </c>
      <c r="D2153" s="159"/>
      <c r="E2153" s="159"/>
      <c r="F2153" s="159"/>
      <c r="G2153" s="159"/>
      <c r="H2153" s="159"/>
      <c r="I2153" s="160"/>
      <c r="J2153" s="164" t="s">
        <v>139</v>
      </c>
      <c r="K2153" s="165"/>
      <c r="L2153" s="69" t="s">
        <v>149</v>
      </c>
    </row>
    <row r="2154" spans="1:12" x14ac:dyDescent="0.3">
      <c r="A2154" s="156"/>
      <c r="B2154" s="134"/>
      <c r="C2154" s="161"/>
      <c r="D2154" s="162"/>
      <c r="E2154" s="162"/>
      <c r="F2154" s="162"/>
      <c r="G2154" s="162"/>
      <c r="H2154" s="162"/>
      <c r="I2154" s="163"/>
      <c r="J2154" s="166">
        <f>K2167+K2172</f>
        <v>0</v>
      </c>
      <c r="K2154" s="167"/>
      <c r="L2154" s="69"/>
    </row>
    <row r="2155" spans="1:12" ht="27.6" x14ac:dyDescent="0.3">
      <c r="A2155" s="12" t="s">
        <v>119</v>
      </c>
      <c r="B2155" s="152" t="s">
        <v>120</v>
      </c>
      <c r="C2155" s="152"/>
      <c r="D2155" s="152"/>
      <c r="E2155" s="152"/>
      <c r="F2155" s="152"/>
      <c r="G2155" s="17" t="s">
        <v>125</v>
      </c>
      <c r="H2155" s="51" t="s">
        <v>124</v>
      </c>
      <c r="I2155" s="14" t="s">
        <v>123</v>
      </c>
      <c r="J2155" s="14" t="s">
        <v>121</v>
      </c>
      <c r="K2155" s="15" t="s">
        <v>122</v>
      </c>
      <c r="L2155" s="70"/>
    </row>
    <row r="2156" spans="1:12" x14ac:dyDescent="0.3">
      <c r="A2156" s="52">
        <v>306555</v>
      </c>
      <c r="B2156" s="153" t="str">
        <f>VLOOKUP(A2156,'CUSTOS UNITÁRIOS'!$A$2:$C$116,2,FALSE)</f>
        <v>ANEL CAIXA ZA CONCRETO PREMOLDADO</v>
      </c>
      <c r="C2156" s="153"/>
      <c r="D2156" s="153"/>
      <c r="E2156" s="153"/>
      <c r="F2156" s="153"/>
      <c r="G2156" s="20">
        <v>1</v>
      </c>
      <c r="H2156" s="21" t="s">
        <v>128</v>
      </c>
      <c r="I2156" s="3">
        <f>VLOOKUP(A2156,'CUSTOS UNITÁRIOS'!$A$2:$C$116,3,FALSE)</f>
        <v>0</v>
      </c>
      <c r="J2156" s="22">
        <f>I2156*G2156</f>
        <v>0</v>
      </c>
      <c r="K2156" s="22">
        <f>J2156*$L$2154</f>
        <v>0</v>
      </c>
      <c r="L2156" s="70"/>
    </row>
    <row r="2157" spans="1:12" x14ac:dyDescent="0.3">
      <c r="A2157" s="52">
        <v>299560</v>
      </c>
      <c r="B2157" s="153" t="str">
        <f>VLOOKUP(A2157,'CUSTOS UNITÁRIOS'!$A$2:$C$116,2,FALSE)</f>
        <v>ARO COM TAMPA ARTICULADA CAIXA ZA</v>
      </c>
      <c r="C2157" s="153"/>
      <c r="D2157" s="153"/>
      <c r="E2157" s="153"/>
      <c r="F2157" s="153"/>
      <c r="G2157" s="20">
        <v>1</v>
      </c>
      <c r="H2157" s="21" t="s">
        <v>128</v>
      </c>
      <c r="I2157" s="3">
        <f>VLOOKUP(A2157,'CUSTOS UNITÁRIOS'!$A$2:$C$116,3,FALSE)</f>
        <v>0</v>
      </c>
      <c r="J2157" s="22">
        <f t="shared" ref="J2157:J2166" si="160">I2157*G2157</f>
        <v>0</v>
      </c>
      <c r="K2157" s="22">
        <f t="shared" ref="K2157:K2166" si="161">J2157*$L$2154</f>
        <v>0</v>
      </c>
      <c r="L2157" s="70"/>
    </row>
    <row r="2158" spans="1:12" x14ac:dyDescent="0.3">
      <c r="A2158" s="52">
        <v>225623</v>
      </c>
      <c r="B2158" s="153" t="str">
        <f>VLOOKUP(A2158,'CUSTOS UNITÁRIOS'!$A$2:$C$116,2,FALSE)</f>
        <v>CABO AL 1X 16MM² 1KV</v>
      </c>
      <c r="C2158" s="153"/>
      <c r="D2158" s="153"/>
      <c r="E2158" s="153"/>
      <c r="F2158" s="153"/>
      <c r="G2158" s="20">
        <v>88</v>
      </c>
      <c r="H2158" s="21" t="s">
        <v>130</v>
      </c>
      <c r="I2158" s="3">
        <f>VLOOKUP(A2158,'CUSTOS UNITÁRIOS'!$A$2:$C$116,3,FALSE)</f>
        <v>0</v>
      </c>
      <c r="J2158" s="22">
        <f t="shared" si="160"/>
        <v>0</v>
      </c>
      <c r="K2158" s="22">
        <f t="shared" si="161"/>
        <v>0</v>
      </c>
      <c r="L2158" s="70"/>
    </row>
    <row r="2159" spans="1:12" x14ac:dyDescent="0.3">
      <c r="A2159" s="52">
        <v>225615</v>
      </c>
      <c r="B2159" s="153" t="str">
        <f>VLOOKUP(A2159,'CUSTOS UNITÁRIOS'!$A$2:$C$116,2,FALSE)</f>
        <v>CABO CU 1X 1,5MM² 1KV XLPE</v>
      </c>
      <c r="C2159" s="153"/>
      <c r="D2159" s="153"/>
      <c r="E2159" s="153"/>
      <c r="F2159" s="153"/>
      <c r="G2159" s="20">
        <v>23</v>
      </c>
      <c r="H2159" s="21" t="s">
        <v>130</v>
      </c>
      <c r="I2159" s="3">
        <f>VLOOKUP(A2159,'CUSTOS UNITÁRIOS'!$A$2:$C$116,3,FALSE)</f>
        <v>0</v>
      </c>
      <c r="J2159" s="22">
        <f t="shared" si="160"/>
        <v>0</v>
      </c>
      <c r="K2159" s="22">
        <f t="shared" si="161"/>
        <v>0</v>
      </c>
      <c r="L2159" s="70"/>
    </row>
    <row r="2160" spans="1:12" x14ac:dyDescent="0.3">
      <c r="A2160" s="52">
        <v>379679</v>
      </c>
      <c r="B2160" s="153" t="str">
        <f>VLOOKUP(A2160,'CUSTOS UNITÁRIOS'!$A$2:$C$116,2,FALSE)</f>
        <v>CONETOR DE PERFURAÇÃO 35-120MM²/1,5MM²</v>
      </c>
      <c r="C2160" s="153"/>
      <c r="D2160" s="153"/>
      <c r="E2160" s="153"/>
      <c r="F2160" s="153"/>
      <c r="G2160" s="20">
        <v>2</v>
      </c>
      <c r="H2160" s="21" t="s">
        <v>128</v>
      </c>
      <c r="I2160" s="3">
        <f>VLOOKUP(A2160,'CUSTOS UNITÁRIOS'!$A$2:$C$116,3,FALSE)</f>
        <v>0</v>
      </c>
      <c r="J2160" s="22">
        <f t="shared" si="160"/>
        <v>0</v>
      </c>
      <c r="K2160" s="22">
        <f t="shared" si="161"/>
        <v>0</v>
      </c>
      <c r="L2160" s="70"/>
    </row>
    <row r="2161" spans="1:12" x14ac:dyDescent="0.3">
      <c r="A2161" s="52">
        <v>4</v>
      </c>
      <c r="B2161" s="153" t="str">
        <f>VLOOKUP(A2161,'CUSTOS UNITÁRIOS'!$A$2:$C$116,2,FALSE)</f>
        <v>LUMINARIA LED - VIÁRIA 160W (163W)</v>
      </c>
      <c r="C2161" s="153"/>
      <c r="D2161" s="153"/>
      <c r="E2161" s="153"/>
      <c r="F2161" s="153"/>
      <c r="G2161" s="20">
        <v>1</v>
      </c>
      <c r="H2161" s="21" t="s">
        <v>128</v>
      </c>
      <c r="I2161" s="3">
        <f>VLOOKUP(A2161,'CUSTOS UNITÁRIOS'!$A$2:$C$116,3,FALSE)</f>
        <v>0</v>
      </c>
      <c r="J2161" s="22">
        <f t="shared" si="160"/>
        <v>0</v>
      </c>
      <c r="K2161" s="22">
        <f t="shared" si="161"/>
        <v>0</v>
      </c>
      <c r="L2161" s="70"/>
    </row>
    <row r="2162" spans="1:12" x14ac:dyDescent="0.3">
      <c r="A2162" s="52">
        <v>377117</v>
      </c>
      <c r="B2162" s="153" t="str">
        <f>VLOOKUP(A2162,'CUSTOS UNITÁRIOS'!$A$2:$C$116,2,FALSE)</f>
        <v>POSTE AÇO IP OCTOG ENGAST 9,3M P/ CHIC/SEÇÃO RETA</v>
      </c>
      <c r="C2162" s="153"/>
      <c r="D2162" s="153"/>
      <c r="E2162" s="153"/>
      <c r="F2162" s="153"/>
      <c r="G2162" s="20">
        <v>1</v>
      </c>
      <c r="H2162" s="21" t="s">
        <v>128</v>
      </c>
      <c r="I2162" s="3">
        <f>VLOOKUP(A2162,'CUSTOS UNITÁRIOS'!$A$2:$C$116,3,FALSE)</f>
        <v>0</v>
      </c>
      <c r="J2162" s="22">
        <f t="shared" si="160"/>
        <v>0</v>
      </c>
      <c r="K2162" s="22">
        <f t="shared" si="161"/>
        <v>0</v>
      </c>
      <c r="L2162" s="70"/>
    </row>
    <row r="2163" spans="1:12" x14ac:dyDescent="0.3">
      <c r="A2163" s="52">
        <v>376852</v>
      </c>
      <c r="B2163" s="153" t="str">
        <f>VLOOKUP(A2163,'CUSTOS UNITÁRIOS'!$A$2:$C$116,2,FALSE)</f>
        <v>SEÇÃO RETA OCTOGONAL 2,2M P/ POSTE DE AÇO OCTOG IP</v>
      </c>
      <c r="C2163" s="153"/>
      <c r="D2163" s="153"/>
      <c r="E2163" s="153"/>
      <c r="F2163" s="153"/>
      <c r="G2163" s="20">
        <v>1</v>
      </c>
      <c r="H2163" s="21" t="s">
        <v>128</v>
      </c>
      <c r="I2163" s="3">
        <f>VLOOKUP(A2163,'CUSTOS UNITÁRIOS'!$A$2:$C$116,3,FALSE)</f>
        <v>0</v>
      </c>
      <c r="J2163" s="22">
        <f t="shared" si="160"/>
        <v>0</v>
      </c>
      <c r="K2163" s="22">
        <f t="shared" si="161"/>
        <v>0</v>
      </c>
      <c r="L2163" s="70"/>
    </row>
    <row r="2164" spans="1:12" x14ac:dyDescent="0.3">
      <c r="A2164" s="52">
        <v>354902</v>
      </c>
      <c r="B2164" s="153" t="str">
        <f>VLOOKUP(A2164,'CUSTOS UNITÁRIOS'!$A$2:$C$116,2,FALSE)</f>
        <v>SUPORTE IP 1 LUMINÁRIA POSTE RC OU AÇO 10/12/14M</v>
      </c>
      <c r="C2164" s="153"/>
      <c r="D2164" s="153"/>
      <c r="E2164" s="153"/>
      <c r="F2164" s="153"/>
      <c r="G2164" s="20">
        <v>1</v>
      </c>
      <c r="H2164" s="21" t="s">
        <v>128</v>
      </c>
      <c r="I2164" s="3">
        <f>VLOOKUP(A2164,'CUSTOS UNITÁRIOS'!$A$2:$C$116,3,FALSE)</f>
        <v>0</v>
      </c>
      <c r="J2164" s="22">
        <f t="shared" si="160"/>
        <v>0</v>
      </c>
      <c r="K2164" s="22">
        <f t="shared" si="161"/>
        <v>0</v>
      </c>
      <c r="L2164" s="70"/>
    </row>
    <row r="2165" spans="1:12" x14ac:dyDescent="0.3">
      <c r="A2165" s="52">
        <v>327361</v>
      </c>
      <c r="B2165" s="176" t="str">
        <f>VLOOKUP(A2165,'CUSTOS UNITÁRIOS'!$A$2:$C$116,2,FALSE)</f>
        <v>RELÉ FOTOELÉTRICO ELETRÔNICO 105-305V</v>
      </c>
      <c r="C2165" s="177"/>
      <c r="D2165" s="177"/>
      <c r="E2165" s="177"/>
      <c r="F2165" s="178"/>
      <c r="G2165" s="20">
        <v>2</v>
      </c>
      <c r="H2165" s="21" t="s">
        <v>128</v>
      </c>
      <c r="I2165" s="3">
        <f>VLOOKUP(A2165,'CUSTOS UNITÁRIOS'!$A$2:$C$116,3,FALSE)</f>
        <v>0</v>
      </c>
      <c r="J2165" s="22">
        <f t="shared" si="160"/>
        <v>0</v>
      </c>
      <c r="K2165" s="22">
        <f t="shared" si="161"/>
        <v>0</v>
      </c>
      <c r="L2165" s="70"/>
    </row>
    <row r="2166" spans="1:12" x14ac:dyDescent="0.3">
      <c r="A2166" s="52">
        <v>377568</v>
      </c>
      <c r="B2166" s="176" t="str">
        <f>VLOOKUP(A2166,'CUSTOS UNITÁRIOS'!$A$2:$C$116,2,FALSE)</f>
        <v>DUTO PEAD CORRUGADO DEN 63MM</v>
      </c>
      <c r="C2166" s="177"/>
      <c r="D2166" s="177"/>
      <c r="E2166" s="177"/>
      <c r="F2166" s="178"/>
      <c r="G2166" s="20">
        <v>46</v>
      </c>
      <c r="H2166" s="21" t="s">
        <v>132</v>
      </c>
      <c r="I2166" s="3">
        <f>VLOOKUP(A2166,'CUSTOS UNITÁRIOS'!$A$2:$C$116,3,FALSE)</f>
        <v>0</v>
      </c>
      <c r="J2166" s="22">
        <f t="shared" si="160"/>
        <v>0</v>
      </c>
      <c r="K2166" s="22">
        <f t="shared" si="161"/>
        <v>0</v>
      </c>
      <c r="L2166" s="70"/>
    </row>
    <row r="2167" spans="1:12" x14ac:dyDescent="0.3">
      <c r="A2167" s="27"/>
      <c r="B2167" s="49"/>
      <c r="C2167" s="49"/>
      <c r="D2167" s="49"/>
      <c r="E2167" s="49"/>
      <c r="F2167" s="49"/>
      <c r="G2167" s="35"/>
      <c r="H2167" s="36"/>
      <c r="I2167" s="37"/>
      <c r="J2167" s="38"/>
      <c r="K2167" s="33">
        <f>SUM(K2156:K2166)</f>
        <v>0</v>
      </c>
      <c r="L2167" s="70"/>
    </row>
    <row r="2168" spans="1:12" x14ac:dyDescent="0.3">
      <c r="A2168" s="27"/>
      <c r="B2168" s="49"/>
      <c r="C2168" s="49"/>
      <c r="D2168" s="49"/>
      <c r="E2168" s="49"/>
      <c r="F2168" s="49"/>
      <c r="G2168" s="35"/>
      <c r="H2168" s="36"/>
      <c r="I2168" s="37"/>
      <c r="J2168" s="38"/>
      <c r="K2168" s="38"/>
      <c r="L2168" s="70"/>
    </row>
    <row r="2169" spans="1:12" x14ac:dyDescent="0.3">
      <c r="A2169" s="154" t="s">
        <v>150</v>
      </c>
      <c r="B2169" s="154"/>
      <c r="C2169" s="154"/>
      <c r="D2169" s="154"/>
      <c r="E2169" s="154"/>
      <c r="F2169" s="154"/>
      <c r="L2169" s="70"/>
    </row>
    <row r="2170" spans="1:12" x14ac:dyDescent="0.3">
      <c r="A2170" s="50" t="s">
        <v>109</v>
      </c>
      <c r="B2170" s="148" t="str">
        <f>VLOOKUP(A2170,'CUSTOS UNITÁRIOS'!$A$2:$C$116,2,FALSE)</f>
        <v xml:space="preserve">UNIDADE DE SERVIÇO DE CONSTRUÇÃO DE REDES </v>
      </c>
      <c r="C2170" s="148"/>
      <c r="D2170" s="148"/>
      <c r="E2170" s="148"/>
      <c r="F2170" s="148"/>
      <c r="G2170" s="23">
        <v>3</v>
      </c>
      <c r="H2170" s="24" t="s">
        <v>128</v>
      </c>
      <c r="I2170" s="24">
        <f>VLOOKUP(A2170,'CUSTOS UNITÁRIOS'!$A$2:$C$116,3,FALSE)</f>
        <v>0</v>
      </c>
      <c r="J2170" s="40">
        <f t="shared" ref="J2170:J2171" si="162">I2170*G2170</f>
        <v>0</v>
      </c>
      <c r="K2170" s="40">
        <f>J2170*1</f>
        <v>0</v>
      </c>
      <c r="L2170" s="70"/>
    </row>
    <row r="2171" spans="1:12" x14ac:dyDescent="0.3">
      <c r="A2171" s="50" t="s">
        <v>111</v>
      </c>
      <c r="B2171" s="148" t="str">
        <f>VLOOKUP(A2171,'CUSTOS UNITÁRIOS'!$A$2:$C$116,2,FALSE)</f>
        <v xml:space="preserve">UNIDADE DE SERVIÇO DE PROJETO </v>
      </c>
      <c r="C2171" s="148"/>
      <c r="D2171" s="148"/>
      <c r="E2171" s="148"/>
      <c r="F2171" s="148"/>
      <c r="G2171" s="23">
        <v>3.1</v>
      </c>
      <c r="H2171" s="24" t="s">
        <v>128</v>
      </c>
      <c r="I2171" s="24">
        <f>VLOOKUP(A2171,'CUSTOS UNITÁRIOS'!$A$2:$C$116,3,FALSE)</f>
        <v>0</v>
      </c>
      <c r="J2171" s="40">
        <f t="shared" si="162"/>
        <v>0</v>
      </c>
      <c r="K2171" s="40">
        <f>J2171*1</f>
        <v>0</v>
      </c>
      <c r="L2171" s="70"/>
    </row>
    <row r="2172" spans="1:12" x14ac:dyDescent="0.3">
      <c r="K2172" s="22">
        <f>K2170+K2171</f>
        <v>0</v>
      </c>
      <c r="L2172" s="70"/>
    </row>
    <row r="2173" spans="1:12" x14ac:dyDescent="0.3">
      <c r="L2173" s="70"/>
    </row>
    <row r="2174" spans="1:12" x14ac:dyDescent="0.3">
      <c r="L2174" s="70"/>
    </row>
    <row r="2175" spans="1:12" x14ac:dyDescent="0.3">
      <c r="L2175" s="70"/>
    </row>
    <row r="2176" spans="1:12" x14ac:dyDescent="0.3">
      <c r="L2176" s="70"/>
    </row>
    <row r="2177" spans="1:12" x14ac:dyDescent="0.3">
      <c r="L2177" s="70"/>
    </row>
    <row r="2178" spans="1:12" x14ac:dyDescent="0.3">
      <c r="L2178" s="70"/>
    </row>
    <row r="2179" spans="1:12" x14ac:dyDescent="0.3">
      <c r="L2179" s="70"/>
    </row>
    <row r="2180" spans="1:12" x14ac:dyDescent="0.3">
      <c r="L2180" s="70"/>
    </row>
    <row r="2181" spans="1:12" x14ac:dyDescent="0.3">
      <c r="L2181" s="70"/>
    </row>
    <row r="2182" spans="1:12" x14ac:dyDescent="0.3">
      <c r="L2182" s="70"/>
    </row>
    <row r="2183" spans="1:12" ht="15" thickBot="1" x14ac:dyDescent="0.35">
      <c r="L2183" s="70"/>
    </row>
    <row r="2184" spans="1:12" ht="15" customHeight="1" x14ac:dyDescent="0.3">
      <c r="A2184" s="121" t="s">
        <v>344</v>
      </c>
      <c r="B2184" s="105"/>
      <c r="C2184" s="105"/>
      <c r="D2184" s="105"/>
      <c r="E2184" s="105"/>
      <c r="F2184" s="105"/>
      <c r="G2184" s="106"/>
      <c r="H2184" s="8"/>
      <c r="I2184" s="8"/>
      <c r="L2184" s="70"/>
    </row>
    <row r="2185" spans="1:12" x14ac:dyDescent="0.3">
      <c r="A2185" s="107"/>
      <c r="B2185" s="108"/>
      <c r="C2185" s="108"/>
      <c r="D2185" s="108"/>
      <c r="E2185" s="108"/>
      <c r="F2185" s="108"/>
      <c r="G2185" s="109"/>
      <c r="H2185" s="8"/>
      <c r="I2185" s="8"/>
      <c r="L2185" s="70"/>
    </row>
    <row r="2186" spans="1:12" ht="15" thickBot="1" x14ac:dyDescent="0.35">
      <c r="A2186" s="110"/>
      <c r="B2186" s="111"/>
      <c r="C2186" s="111"/>
      <c r="D2186" s="111"/>
      <c r="E2186" s="111"/>
      <c r="F2186" s="111"/>
      <c r="G2186" s="112"/>
      <c r="H2186" s="9"/>
      <c r="I2186" s="9"/>
      <c r="J2186" s="6"/>
      <c r="K2186" s="6"/>
      <c r="L2186" s="70"/>
    </row>
    <row r="2187" spans="1:12" ht="15" thickBot="1" x14ac:dyDescent="0.35">
      <c r="A2187" s="5"/>
      <c r="B2187" s="5"/>
      <c r="C2187" s="5"/>
      <c r="D2187" s="5"/>
      <c r="E2187" s="5"/>
      <c r="F2187" s="5"/>
      <c r="G2187" s="16"/>
      <c r="H2187" s="10"/>
      <c r="I2187" s="10"/>
      <c r="L2187" s="70"/>
    </row>
    <row r="2188" spans="1:12" ht="15" thickBot="1" x14ac:dyDescent="0.35">
      <c r="A2188" s="113"/>
      <c r="B2188" s="114"/>
      <c r="C2188" s="114"/>
      <c r="D2188" s="114"/>
      <c r="E2188" s="53"/>
      <c r="F2188" s="114"/>
      <c r="G2188" s="114"/>
      <c r="H2188" s="32"/>
      <c r="I2188" s="115"/>
      <c r="J2188" s="115"/>
      <c r="K2188" s="116"/>
      <c r="L2188" s="70"/>
    </row>
    <row r="2189" spans="1:12" ht="16.2" thickBot="1" x14ac:dyDescent="0.35">
      <c r="A2189" s="27"/>
      <c r="B2189" s="28"/>
      <c r="C2189" s="28"/>
      <c r="D2189" s="28"/>
      <c r="E2189" s="29"/>
      <c r="F2189" s="5"/>
      <c r="G2189" s="30"/>
      <c r="H2189" s="10"/>
      <c r="I2189" s="10"/>
      <c r="J2189" s="5"/>
      <c r="K2189" s="5"/>
      <c r="L2189" s="70"/>
    </row>
    <row r="2190" spans="1:12" ht="15" thickBot="1" x14ac:dyDescent="0.35">
      <c r="A2190" s="149"/>
      <c r="B2190" s="150"/>
      <c r="C2190" s="150"/>
      <c r="D2190" s="150"/>
      <c r="E2190" s="150"/>
      <c r="F2190" s="150"/>
      <c r="G2190" s="150"/>
      <c r="H2190" s="150"/>
      <c r="I2190" s="150"/>
      <c r="J2190" s="150"/>
      <c r="K2190" s="151"/>
      <c r="L2190" s="70"/>
    </row>
    <row r="2191" spans="1:12" ht="15" thickBot="1" x14ac:dyDescent="0.35">
      <c r="A2191" s="149"/>
      <c r="B2191" s="150"/>
      <c r="C2191" s="150"/>
      <c r="D2191" s="150"/>
      <c r="E2191" s="150"/>
      <c r="F2191" s="150"/>
      <c r="G2191" s="150"/>
      <c r="H2191" s="150"/>
      <c r="I2191" s="150"/>
      <c r="J2191" s="150"/>
      <c r="K2191" s="151"/>
      <c r="L2191" s="70"/>
    </row>
    <row r="2192" spans="1:12" x14ac:dyDescent="0.3">
      <c r="A2192" s="155" t="s">
        <v>126</v>
      </c>
      <c r="B2192" s="157" t="s">
        <v>238</v>
      </c>
      <c r="C2192" s="158" t="s">
        <v>244</v>
      </c>
      <c r="D2192" s="159"/>
      <c r="E2192" s="159"/>
      <c r="F2192" s="159"/>
      <c r="G2192" s="159"/>
      <c r="H2192" s="159"/>
      <c r="I2192" s="160"/>
      <c r="J2192" s="164" t="s">
        <v>139</v>
      </c>
      <c r="K2192" s="165"/>
      <c r="L2192" s="69" t="s">
        <v>149</v>
      </c>
    </row>
    <row r="2193" spans="1:12" x14ac:dyDescent="0.3">
      <c r="A2193" s="156"/>
      <c r="B2193" s="134"/>
      <c r="C2193" s="161"/>
      <c r="D2193" s="162"/>
      <c r="E2193" s="162"/>
      <c r="F2193" s="162"/>
      <c r="G2193" s="162"/>
      <c r="H2193" s="162"/>
      <c r="I2193" s="163"/>
      <c r="J2193" s="166">
        <f>K2206+K2211</f>
        <v>0</v>
      </c>
      <c r="K2193" s="167"/>
      <c r="L2193" s="69"/>
    </row>
    <row r="2194" spans="1:12" ht="27.6" x14ac:dyDescent="0.3">
      <c r="A2194" s="12" t="s">
        <v>119</v>
      </c>
      <c r="B2194" s="152" t="s">
        <v>120</v>
      </c>
      <c r="C2194" s="152"/>
      <c r="D2194" s="152"/>
      <c r="E2194" s="152"/>
      <c r="F2194" s="152"/>
      <c r="G2194" s="17" t="s">
        <v>125</v>
      </c>
      <c r="H2194" s="51" t="s">
        <v>124</v>
      </c>
      <c r="I2194" s="14" t="s">
        <v>123</v>
      </c>
      <c r="J2194" s="14" t="s">
        <v>121</v>
      </c>
      <c r="K2194" s="15" t="s">
        <v>122</v>
      </c>
    </row>
    <row r="2195" spans="1:12" x14ac:dyDescent="0.3">
      <c r="A2195" s="52">
        <v>306555</v>
      </c>
      <c r="B2195" s="153" t="str">
        <f>VLOOKUP(A2195,'CUSTOS UNITÁRIOS'!$A$2:$C$116,2,FALSE)</f>
        <v>ANEL CAIXA ZA CONCRETO PREMOLDADO</v>
      </c>
      <c r="C2195" s="153"/>
      <c r="D2195" s="153"/>
      <c r="E2195" s="153"/>
      <c r="F2195" s="153"/>
      <c r="G2195" s="20">
        <v>1</v>
      </c>
      <c r="H2195" s="21" t="s">
        <v>128</v>
      </c>
      <c r="I2195" s="3">
        <f>VLOOKUP(A2195,'CUSTOS UNITÁRIOS'!$A$2:$C$116,3,FALSE)</f>
        <v>0</v>
      </c>
      <c r="J2195" s="22">
        <f>I2195*G2195</f>
        <v>0</v>
      </c>
      <c r="K2195" s="22">
        <f>J2195*$L$2193</f>
        <v>0</v>
      </c>
    </row>
    <row r="2196" spans="1:12" x14ac:dyDescent="0.3">
      <c r="A2196" s="52">
        <v>299560</v>
      </c>
      <c r="B2196" s="153" t="str">
        <f>VLOOKUP(A2196,'CUSTOS UNITÁRIOS'!$A$2:$C$116,2,FALSE)</f>
        <v>ARO COM TAMPA ARTICULADA CAIXA ZA</v>
      </c>
      <c r="C2196" s="153"/>
      <c r="D2196" s="153"/>
      <c r="E2196" s="153"/>
      <c r="F2196" s="153"/>
      <c r="G2196" s="20">
        <v>1</v>
      </c>
      <c r="H2196" s="21" t="s">
        <v>128</v>
      </c>
      <c r="I2196" s="3">
        <f>VLOOKUP(A2196,'CUSTOS UNITÁRIOS'!$A$2:$C$116,3,FALSE)</f>
        <v>0</v>
      </c>
      <c r="J2196" s="22">
        <f t="shared" ref="J2196:J2205" si="163">I2196*G2196</f>
        <v>0</v>
      </c>
      <c r="K2196" s="22">
        <f t="shared" ref="K2196:K2205" si="164">J2196*$L$2193</f>
        <v>0</v>
      </c>
    </row>
    <row r="2197" spans="1:12" x14ac:dyDescent="0.3">
      <c r="A2197" s="52">
        <v>225623</v>
      </c>
      <c r="B2197" s="153" t="str">
        <f>VLOOKUP(A2197,'CUSTOS UNITÁRIOS'!$A$2:$C$116,2,FALSE)</f>
        <v>CABO AL 1X 16MM² 1KV</v>
      </c>
      <c r="C2197" s="153"/>
      <c r="D2197" s="153"/>
      <c r="E2197" s="153"/>
      <c r="F2197" s="153"/>
      <c r="G2197" s="20">
        <v>88</v>
      </c>
      <c r="H2197" s="21" t="s">
        <v>130</v>
      </c>
      <c r="I2197" s="3">
        <f>VLOOKUP(A2197,'CUSTOS UNITÁRIOS'!$A$2:$C$116,3,FALSE)</f>
        <v>0</v>
      </c>
      <c r="J2197" s="22">
        <f t="shared" si="163"/>
        <v>0</v>
      </c>
      <c r="K2197" s="22">
        <f t="shared" si="164"/>
        <v>0</v>
      </c>
    </row>
    <row r="2198" spans="1:12" x14ac:dyDescent="0.3">
      <c r="A2198" s="52">
        <v>225615</v>
      </c>
      <c r="B2198" s="153" t="str">
        <f>VLOOKUP(A2198,'CUSTOS UNITÁRIOS'!$A$2:$C$116,2,FALSE)</f>
        <v>CABO CU 1X 1,5MM² 1KV XLPE</v>
      </c>
      <c r="C2198" s="153"/>
      <c r="D2198" s="153"/>
      <c r="E2198" s="153"/>
      <c r="F2198" s="153"/>
      <c r="G2198" s="20">
        <v>23</v>
      </c>
      <c r="H2198" s="21" t="s">
        <v>130</v>
      </c>
      <c r="I2198" s="3">
        <f>VLOOKUP(A2198,'CUSTOS UNITÁRIOS'!$A$2:$C$116,3,FALSE)</f>
        <v>0</v>
      </c>
      <c r="J2198" s="22">
        <f t="shared" si="163"/>
        <v>0</v>
      </c>
      <c r="K2198" s="22">
        <f t="shared" si="164"/>
        <v>0</v>
      </c>
    </row>
    <row r="2199" spans="1:12" x14ac:dyDescent="0.3">
      <c r="A2199" s="52">
        <v>379679</v>
      </c>
      <c r="B2199" s="153" t="str">
        <f>VLOOKUP(A2199,'CUSTOS UNITÁRIOS'!$A$2:$C$116,2,FALSE)</f>
        <v>CONETOR DE PERFURAÇÃO 35-120MM²/1,5MM²</v>
      </c>
      <c r="C2199" s="153"/>
      <c r="D2199" s="153"/>
      <c r="E2199" s="153"/>
      <c r="F2199" s="153"/>
      <c r="G2199" s="20">
        <v>2</v>
      </c>
      <c r="H2199" s="21" t="s">
        <v>128</v>
      </c>
      <c r="I2199" s="3">
        <f>VLOOKUP(A2199,'CUSTOS UNITÁRIOS'!$A$2:$C$116,3,FALSE)</f>
        <v>0</v>
      </c>
      <c r="J2199" s="22">
        <f t="shared" si="163"/>
        <v>0</v>
      </c>
      <c r="K2199" s="22">
        <f t="shared" si="164"/>
        <v>0</v>
      </c>
    </row>
    <row r="2200" spans="1:12" x14ac:dyDescent="0.3">
      <c r="A2200" s="52">
        <v>4</v>
      </c>
      <c r="B2200" s="153" t="str">
        <f>VLOOKUP(A2200,'CUSTOS UNITÁRIOS'!$A$2:$C$116,2,FALSE)</f>
        <v>LUMINARIA LED - VIÁRIA 160W (163W)</v>
      </c>
      <c r="C2200" s="153"/>
      <c r="D2200" s="153"/>
      <c r="E2200" s="153"/>
      <c r="F2200" s="153"/>
      <c r="G2200" s="20">
        <v>2</v>
      </c>
      <c r="H2200" s="21" t="s">
        <v>128</v>
      </c>
      <c r="I2200" s="3">
        <f>VLOOKUP(A2200,'CUSTOS UNITÁRIOS'!$A$2:$C$116,3,FALSE)</f>
        <v>0</v>
      </c>
      <c r="J2200" s="22">
        <f t="shared" si="163"/>
        <v>0</v>
      </c>
      <c r="K2200" s="22">
        <f t="shared" si="164"/>
        <v>0</v>
      </c>
    </row>
    <row r="2201" spans="1:12" x14ac:dyDescent="0.3">
      <c r="A2201" s="52">
        <v>377117</v>
      </c>
      <c r="B2201" s="153" t="str">
        <f>VLOOKUP(A2201,'CUSTOS UNITÁRIOS'!$A$2:$C$116,2,FALSE)</f>
        <v>POSTE AÇO IP OCTOG ENGAST 9,3M P/ CHIC/SEÇÃO RETA</v>
      </c>
      <c r="C2201" s="153"/>
      <c r="D2201" s="153"/>
      <c r="E2201" s="153"/>
      <c r="F2201" s="153"/>
      <c r="G2201" s="20">
        <v>1</v>
      </c>
      <c r="H2201" s="21" t="s">
        <v>128</v>
      </c>
      <c r="I2201" s="3">
        <f>VLOOKUP(A2201,'CUSTOS UNITÁRIOS'!$A$2:$C$116,3,FALSE)</f>
        <v>0</v>
      </c>
      <c r="J2201" s="22">
        <f t="shared" si="163"/>
        <v>0</v>
      </c>
      <c r="K2201" s="22">
        <f t="shared" si="164"/>
        <v>0</v>
      </c>
    </row>
    <row r="2202" spans="1:12" x14ac:dyDescent="0.3">
      <c r="A2202" s="52">
        <v>376852</v>
      </c>
      <c r="B2202" s="153" t="str">
        <f>VLOOKUP(A2202,'CUSTOS UNITÁRIOS'!$A$2:$C$116,2,FALSE)</f>
        <v>SEÇÃO RETA OCTOGONAL 2,2M P/ POSTE DE AÇO OCTOG IP</v>
      </c>
      <c r="C2202" s="153"/>
      <c r="D2202" s="153"/>
      <c r="E2202" s="153"/>
      <c r="F2202" s="153"/>
      <c r="G2202" s="20">
        <v>1</v>
      </c>
      <c r="H2202" s="21" t="s">
        <v>128</v>
      </c>
      <c r="I2202" s="3">
        <f>VLOOKUP(A2202,'CUSTOS UNITÁRIOS'!$A$2:$C$116,3,FALSE)</f>
        <v>0</v>
      </c>
      <c r="J2202" s="22">
        <f t="shared" si="163"/>
        <v>0</v>
      </c>
      <c r="K2202" s="22">
        <f t="shared" si="164"/>
        <v>0</v>
      </c>
    </row>
    <row r="2203" spans="1:12" x14ac:dyDescent="0.3">
      <c r="A2203" s="52">
        <v>354903</v>
      </c>
      <c r="B2203" s="153" t="str">
        <f>VLOOKUP(A2203,'CUSTOS UNITÁRIOS'!$A$2:$C$116,2,FALSE)</f>
        <v>SUPORTE IP 2 LUMINÁRIAS POSTE RC OU AÇO 10/12/14M</v>
      </c>
      <c r="C2203" s="153"/>
      <c r="D2203" s="153"/>
      <c r="E2203" s="153"/>
      <c r="F2203" s="153"/>
      <c r="G2203" s="20">
        <v>1</v>
      </c>
      <c r="H2203" s="21" t="s">
        <v>128</v>
      </c>
      <c r="I2203" s="3">
        <f>VLOOKUP(A2203,'CUSTOS UNITÁRIOS'!$A$2:$C$116,3,FALSE)</f>
        <v>0</v>
      </c>
      <c r="J2203" s="22">
        <f t="shared" si="163"/>
        <v>0</v>
      </c>
      <c r="K2203" s="22">
        <f t="shared" si="164"/>
        <v>0</v>
      </c>
    </row>
    <row r="2204" spans="1:12" x14ac:dyDescent="0.3">
      <c r="A2204" s="52">
        <v>327361</v>
      </c>
      <c r="B2204" s="176" t="str">
        <f>VLOOKUP(A2204,'CUSTOS UNITÁRIOS'!$A$2:$C$116,2,FALSE)</f>
        <v>RELÉ FOTOELÉTRICO ELETRÔNICO 105-305V</v>
      </c>
      <c r="C2204" s="177"/>
      <c r="D2204" s="177"/>
      <c r="E2204" s="177"/>
      <c r="F2204" s="178"/>
      <c r="G2204" s="20">
        <v>2</v>
      </c>
      <c r="H2204" s="21" t="s">
        <v>128</v>
      </c>
      <c r="I2204" s="3">
        <f>VLOOKUP(A2204,'CUSTOS UNITÁRIOS'!$A$2:$C$116,3,FALSE)</f>
        <v>0</v>
      </c>
      <c r="J2204" s="22">
        <f t="shared" si="163"/>
        <v>0</v>
      </c>
      <c r="K2204" s="22">
        <f t="shared" si="164"/>
        <v>0</v>
      </c>
    </row>
    <row r="2205" spans="1:12" x14ac:dyDescent="0.3">
      <c r="A2205" s="52">
        <v>377568</v>
      </c>
      <c r="B2205" s="176" t="str">
        <f>VLOOKUP(A2205,'CUSTOS UNITÁRIOS'!$A$2:$C$116,2,FALSE)</f>
        <v>DUTO PEAD CORRUGADO DEN 63MM</v>
      </c>
      <c r="C2205" s="177"/>
      <c r="D2205" s="177"/>
      <c r="E2205" s="177"/>
      <c r="F2205" s="178"/>
      <c r="G2205" s="20">
        <v>46</v>
      </c>
      <c r="H2205" s="21" t="s">
        <v>132</v>
      </c>
      <c r="I2205" s="3">
        <f>VLOOKUP(A2205,'CUSTOS UNITÁRIOS'!$A$2:$C$116,3,FALSE)</f>
        <v>0</v>
      </c>
      <c r="J2205" s="22">
        <f t="shared" si="163"/>
        <v>0</v>
      </c>
      <c r="K2205" s="22">
        <f t="shared" si="164"/>
        <v>0</v>
      </c>
    </row>
    <row r="2206" spans="1:12" x14ac:dyDescent="0.3">
      <c r="A2206" s="27"/>
      <c r="B2206" s="49"/>
      <c r="C2206" s="49"/>
      <c r="D2206" s="49"/>
      <c r="E2206" s="49"/>
      <c r="F2206" s="49"/>
      <c r="G2206" s="35"/>
      <c r="H2206" s="36"/>
      <c r="I2206" s="37"/>
      <c r="J2206" s="38"/>
      <c r="K2206" s="33">
        <f>SUM(K2195:K2205)</f>
        <v>0</v>
      </c>
    </row>
    <row r="2207" spans="1:12" x14ac:dyDescent="0.3">
      <c r="A2207" s="27"/>
      <c r="B2207" s="49"/>
      <c r="C2207" s="49"/>
      <c r="D2207" s="49"/>
      <c r="E2207" s="49"/>
      <c r="F2207" s="49"/>
      <c r="G2207" s="35"/>
      <c r="H2207" s="36"/>
      <c r="I2207" s="37"/>
      <c r="J2207" s="38"/>
      <c r="K2207" s="38"/>
    </row>
    <row r="2208" spans="1:12" x14ac:dyDescent="0.3">
      <c r="A2208" s="154" t="s">
        <v>150</v>
      </c>
      <c r="B2208" s="154"/>
      <c r="C2208" s="154"/>
      <c r="D2208" s="154"/>
      <c r="E2208" s="154"/>
      <c r="F2208" s="154"/>
    </row>
    <row r="2209" spans="1:11" x14ac:dyDescent="0.3">
      <c r="A2209" s="50" t="s">
        <v>109</v>
      </c>
      <c r="B2209" s="148" t="str">
        <f>VLOOKUP(A2209,'CUSTOS UNITÁRIOS'!$A$2:$C$116,2,FALSE)</f>
        <v xml:space="preserve">UNIDADE DE SERVIÇO DE CONSTRUÇÃO DE REDES </v>
      </c>
      <c r="C2209" s="148"/>
      <c r="D2209" s="148"/>
      <c r="E2209" s="148"/>
      <c r="F2209" s="148"/>
      <c r="G2209" s="23">
        <v>3</v>
      </c>
      <c r="H2209" s="24" t="s">
        <v>128</v>
      </c>
      <c r="I2209" s="24">
        <f>VLOOKUP(A2209,'CUSTOS UNITÁRIOS'!$A$2:$C$116,3,FALSE)</f>
        <v>0</v>
      </c>
      <c r="J2209" s="40">
        <f t="shared" ref="J2209:J2210" si="165">I2209*G2209</f>
        <v>0</v>
      </c>
      <c r="K2209" s="40">
        <f>J2209*1</f>
        <v>0</v>
      </c>
    </row>
    <row r="2210" spans="1:11" x14ac:dyDescent="0.3">
      <c r="A2210" s="50" t="s">
        <v>111</v>
      </c>
      <c r="B2210" s="148" t="str">
        <f>VLOOKUP(A2210,'CUSTOS UNITÁRIOS'!$A$2:$C$116,2,FALSE)</f>
        <v xml:space="preserve">UNIDADE DE SERVIÇO DE PROJETO </v>
      </c>
      <c r="C2210" s="148"/>
      <c r="D2210" s="148"/>
      <c r="E2210" s="148"/>
      <c r="F2210" s="148"/>
      <c r="G2210" s="23">
        <v>3.1</v>
      </c>
      <c r="H2210" s="24" t="s">
        <v>128</v>
      </c>
      <c r="I2210" s="24">
        <f>VLOOKUP(A2210,'CUSTOS UNITÁRIOS'!$A$2:$C$116,3,FALSE)</f>
        <v>0</v>
      </c>
      <c r="J2210" s="40">
        <f t="shared" si="165"/>
        <v>0</v>
      </c>
      <c r="K2210" s="40">
        <f>J2210*1</f>
        <v>0</v>
      </c>
    </row>
    <row r="2211" spans="1:11" x14ac:dyDescent="0.3">
      <c r="K2211" s="22">
        <f>K2209+K2210</f>
        <v>0</v>
      </c>
    </row>
  </sheetData>
  <sheetProtection algorithmName="SHA-512" hashValue="Wbyh8vskso0Mb8PkLDTTBvojr6QFupi18gDzrRl4ApGJ7AGji88RdwUraxz96WisIibT1ZXwPUhwPrOrJSqF4Q==" saltValue="F3WWW/vogiuqdsX6pXL0Uw==" spinCount="100000" sheet="1" objects="1" scenarios="1"/>
  <mergeCells count="1617">
    <mergeCell ref="B2194:F2194"/>
    <mergeCell ref="B2195:F2195"/>
    <mergeCell ref="B2196:F2196"/>
    <mergeCell ref="B2197:F2197"/>
    <mergeCell ref="B2198:F2198"/>
    <mergeCell ref="B2199:F2199"/>
    <mergeCell ref="B2200:F2200"/>
    <mergeCell ref="B2201:F2201"/>
    <mergeCell ref="B2202:F2202"/>
    <mergeCell ref="B2203:F2203"/>
    <mergeCell ref="B2204:F2204"/>
    <mergeCell ref="B2205:F2205"/>
    <mergeCell ref="A2208:F2208"/>
    <mergeCell ref="B2209:F2209"/>
    <mergeCell ref="B2210:F2210"/>
    <mergeCell ref="B2161:F2161"/>
    <mergeCell ref="B2162:F2162"/>
    <mergeCell ref="B2163:F2163"/>
    <mergeCell ref="B2164:F2164"/>
    <mergeCell ref="B2165:F2165"/>
    <mergeCell ref="B2166:F2166"/>
    <mergeCell ref="A2169:F2169"/>
    <mergeCell ref="B2170:F2170"/>
    <mergeCell ref="B2171:F2171"/>
    <mergeCell ref="A2184:G2186"/>
    <mergeCell ref="A2188:D2188"/>
    <mergeCell ref="F2188:G2188"/>
    <mergeCell ref="I2188:K2188"/>
    <mergeCell ref="A2190:K2190"/>
    <mergeCell ref="A2191:K2191"/>
    <mergeCell ref="A2192:A2193"/>
    <mergeCell ref="B2192:B2193"/>
    <mergeCell ref="C2192:I2193"/>
    <mergeCell ref="J2192:K2192"/>
    <mergeCell ref="J2193:K2193"/>
    <mergeCell ref="A2149:D2149"/>
    <mergeCell ref="F2149:G2149"/>
    <mergeCell ref="I2149:K2149"/>
    <mergeCell ref="A2151:K2151"/>
    <mergeCell ref="A2152:K2152"/>
    <mergeCell ref="A2153:A2154"/>
    <mergeCell ref="B2153:B2154"/>
    <mergeCell ref="C2153:I2154"/>
    <mergeCell ref="J2153:K2153"/>
    <mergeCell ref="J2154:K2154"/>
    <mergeCell ref="B2155:F2155"/>
    <mergeCell ref="B2156:F2156"/>
    <mergeCell ref="B2157:F2157"/>
    <mergeCell ref="B2158:F2158"/>
    <mergeCell ref="B2159:F2159"/>
    <mergeCell ref="B2160:F2160"/>
    <mergeCell ref="B2116:F2116"/>
    <mergeCell ref="B2117:F2117"/>
    <mergeCell ref="B2118:F2118"/>
    <mergeCell ref="B2119:F2119"/>
    <mergeCell ref="B2120:F2120"/>
    <mergeCell ref="B2121:F2121"/>
    <mergeCell ref="B2122:F2122"/>
    <mergeCell ref="B2123:F2123"/>
    <mergeCell ref="B2124:F2124"/>
    <mergeCell ref="B2125:F2125"/>
    <mergeCell ref="B2126:F2126"/>
    <mergeCell ref="B2127:F2127"/>
    <mergeCell ref="A2130:F2130"/>
    <mergeCell ref="B2131:F2131"/>
    <mergeCell ref="B2132:F2132"/>
    <mergeCell ref="A2145:G2147"/>
    <mergeCell ref="B2085:F2085"/>
    <mergeCell ref="B2086:F2086"/>
    <mergeCell ref="B2087:F2087"/>
    <mergeCell ref="B2088:F2088"/>
    <mergeCell ref="A2091:F2091"/>
    <mergeCell ref="B2092:F2092"/>
    <mergeCell ref="B2093:F2093"/>
    <mergeCell ref="A2106:G2108"/>
    <mergeCell ref="A2110:D2110"/>
    <mergeCell ref="F2110:G2110"/>
    <mergeCell ref="A2114:A2115"/>
    <mergeCell ref="B2114:B2115"/>
    <mergeCell ref="C2114:I2115"/>
    <mergeCell ref="J2114:K2114"/>
    <mergeCell ref="J2115:K2115"/>
    <mergeCell ref="I2071:K2071"/>
    <mergeCell ref="A2073:K2073"/>
    <mergeCell ref="A2074:K2074"/>
    <mergeCell ref="A2075:A2076"/>
    <mergeCell ref="B2075:B2076"/>
    <mergeCell ref="C2075:I2076"/>
    <mergeCell ref="J2075:K2075"/>
    <mergeCell ref="J2076:K2076"/>
    <mergeCell ref="B2077:F2077"/>
    <mergeCell ref="B2078:F2078"/>
    <mergeCell ref="B2079:F2079"/>
    <mergeCell ref="B2080:F2080"/>
    <mergeCell ref="B2081:F2081"/>
    <mergeCell ref="B2082:F2082"/>
    <mergeCell ref="B2083:F2083"/>
    <mergeCell ref="B2084:F2084"/>
    <mergeCell ref="A2071:D2071"/>
    <mergeCell ref="F2071:G2071"/>
    <mergeCell ref="B2007:F2007"/>
    <mergeCell ref="B2008:F2008"/>
    <mergeCell ref="B2009:F2009"/>
    <mergeCell ref="A2012:F2012"/>
    <mergeCell ref="B2013:F2013"/>
    <mergeCell ref="B2014:F2014"/>
    <mergeCell ref="A2028:G2030"/>
    <mergeCell ref="A2032:D2032"/>
    <mergeCell ref="F2032:G2032"/>
    <mergeCell ref="I2032:K2032"/>
    <mergeCell ref="A2034:K2034"/>
    <mergeCell ref="A2035:K2035"/>
    <mergeCell ref="A2036:A2037"/>
    <mergeCell ref="B2036:B2037"/>
    <mergeCell ref="I2110:K2110"/>
    <mergeCell ref="A2112:K2112"/>
    <mergeCell ref="A2113:K2113"/>
    <mergeCell ref="B2038:F2038"/>
    <mergeCell ref="B2039:F2039"/>
    <mergeCell ref="B2040:F2040"/>
    <mergeCell ref="B2041:F2041"/>
    <mergeCell ref="B2042:F2042"/>
    <mergeCell ref="B2043:F2043"/>
    <mergeCell ref="B2044:F2044"/>
    <mergeCell ref="B2045:F2045"/>
    <mergeCell ref="B2046:F2046"/>
    <mergeCell ref="B2047:F2047"/>
    <mergeCell ref="B2048:F2048"/>
    <mergeCell ref="A2051:F2051"/>
    <mergeCell ref="B2052:F2052"/>
    <mergeCell ref="B2053:F2053"/>
    <mergeCell ref="A2067:G2069"/>
    <mergeCell ref="C2036:I2037"/>
    <mergeCell ref="J2036:K2036"/>
    <mergeCell ref="J2037:K2037"/>
    <mergeCell ref="B2005:F2005"/>
    <mergeCell ref="B2006:F2006"/>
    <mergeCell ref="B1960:F1960"/>
    <mergeCell ref="B1961:F1961"/>
    <mergeCell ref="B1962:F1962"/>
    <mergeCell ref="B1963:F1963"/>
    <mergeCell ref="B1964:F1964"/>
    <mergeCell ref="B1965:F1965"/>
    <mergeCell ref="B1966:F1966"/>
    <mergeCell ref="B1967:F1967"/>
    <mergeCell ref="B1968:F1968"/>
    <mergeCell ref="B1969:F1969"/>
    <mergeCell ref="B1970:F1970"/>
    <mergeCell ref="A1973:F1973"/>
    <mergeCell ref="B1974:F1974"/>
    <mergeCell ref="B1975:F1975"/>
    <mergeCell ref="A1989:G1991"/>
    <mergeCell ref="A1993:D1993"/>
    <mergeCell ref="F1993:G1993"/>
    <mergeCell ref="A1995:K1995"/>
    <mergeCell ref="A1996:K1996"/>
    <mergeCell ref="A1997:A1998"/>
    <mergeCell ref="B1997:B1998"/>
    <mergeCell ref="C1997:I1998"/>
    <mergeCell ref="J1997:K1997"/>
    <mergeCell ref="J1998:K1998"/>
    <mergeCell ref="B1999:F1999"/>
    <mergeCell ref="B2000:F2000"/>
    <mergeCell ref="B2001:F2001"/>
    <mergeCell ref="B2002:F2002"/>
    <mergeCell ref="B2003:F2003"/>
    <mergeCell ref="B2004:F2004"/>
    <mergeCell ref="B1924:F1924"/>
    <mergeCell ref="B1925:F1925"/>
    <mergeCell ref="B1926:F1926"/>
    <mergeCell ref="B1927:F1927"/>
    <mergeCell ref="B1958:B1959"/>
    <mergeCell ref="C1958:I1959"/>
    <mergeCell ref="J1958:K1958"/>
    <mergeCell ref="J1959:K1959"/>
    <mergeCell ref="B1928:F1928"/>
    <mergeCell ref="B1929:F1929"/>
    <mergeCell ref="B1930:F1930"/>
    <mergeCell ref="B1931:F1931"/>
    <mergeCell ref="A1934:F1934"/>
    <mergeCell ref="B1935:F1935"/>
    <mergeCell ref="B1936:F1936"/>
    <mergeCell ref="A1950:G1952"/>
    <mergeCell ref="A1954:D1954"/>
    <mergeCell ref="F1954:G1954"/>
    <mergeCell ref="I1954:K1954"/>
    <mergeCell ref="A1956:K1956"/>
    <mergeCell ref="A1957:K1957"/>
    <mergeCell ref="A1958:A1959"/>
    <mergeCell ref="I1993:K1993"/>
    <mergeCell ref="B1882:F1882"/>
    <mergeCell ref="B1883:F1883"/>
    <mergeCell ref="B1884:F1884"/>
    <mergeCell ref="B1885:F1885"/>
    <mergeCell ref="B1886:F1886"/>
    <mergeCell ref="B1887:F1887"/>
    <mergeCell ref="B1888:F1888"/>
    <mergeCell ref="B1889:F1889"/>
    <mergeCell ref="B1890:F1890"/>
    <mergeCell ref="B1891:F1891"/>
    <mergeCell ref="B1892:F1892"/>
    <mergeCell ref="B1893:F1893"/>
    <mergeCell ref="B1894:F1894"/>
    <mergeCell ref="A1897:F1897"/>
    <mergeCell ref="B1898:F1898"/>
    <mergeCell ref="B1899:F1899"/>
    <mergeCell ref="A1911:G1913"/>
    <mergeCell ref="A1915:D1915"/>
    <mergeCell ref="F1915:G1915"/>
    <mergeCell ref="I1915:K1915"/>
    <mergeCell ref="A1917:K1917"/>
    <mergeCell ref="A1918:K1918"/>
    <mergeCell ref="A1919:A1920"/>
    <mergeCell ref="B1919:B1920"/>
    <mergeCell ref="C1919:I1920"/>
    <mergeCell ref="J1919:K1919"/>
    <mergeCell ref="J1920:K1920"/>
    <mergeCell ref="B1921:F1921"/>
    <mergeCell ref="B1922:F1922"/>
    <mergeCell ref="B1923:F1923"/>
    <mergeCell ref="B1850:F1850"/>
    <mergeCell ref="B1851:F1851"/>
    <mergeCell ref="B1852:F1852"/>
    <mergeCell ref="B1853:F1853"/>
    <mergeCell ref="B1854:F1854"/>
    <mergeCell ref="B1855:F1855"/>
    <mergeCell ref="A1858:F1858"/>
    <mergeCell ref="B1859:F1859"/>
    <mergeCell ref="B1860:F1860"/>
    <mergeCell ref="A1872:G1874"/>
    <mergeCell ref="A1876:D1876"/>
    <mergeCell ref="F1876:G1876"/>
    <mergeCell ref="I1876:K1876"/>
    <mergeCell ref="A1878:K1878"/>
    <mergeCell ref="A1879:K1879"/>
    <mergeCell ref="A1880:A1881"/>
    <mergeCell ref="B1880:B1881"/>
    <mergeCell ref="C1880:I1881"/>
    <mergeCell ref="J1880:K1880"/>
    <mergeCell ref="J1881:K1881"/>
    <mergeCell ref="A1837:D1837"/>
    <mergeCell ref="F1837:G1837"/>
    <mergeCell ref="I1837:K1837"/>
    <mergeCell ref="A1839:K1839"/>
    <mergeCell ref="A1840:K1840"/>
    <mergeCell ref="A1841:A1842"/>
    <mergeCell ref="B1841:B1842"/>
    <mergeCell ref="C1841:I1842"/>
    <mergeCell ref="J1841:K1841"/>
    <mergeCell ref="J1842:K1842"/>
    <mergeCell ref="B1843:F1843"/>
    <mergeCell ref="B1844:F1844"/>
    <mergeCell ref="B1845:F1845"/>
    <mergeCell ref="B1846:F1846"/>
    <mergeCell ref="B1847:F1847"/>
    <mergeCell ref="B1848:F1848"/>
    <mergeCell ref="B1849:F1849"/>
    <mergeCell ref="B1804:F1804"/>
    <mergeCell ref="B1805:F1805"/>
    <mergeCell ref="B1806:F1806"/>
    <mergeCell ref="B1807:F1807"/>
    <mergeCell ref="B1808:F1808"/>
    <mergeCell ref="B1809:F1809"/>
    <mergeCell ref="B1810:F1810"/>
    <mergeCell ref="B1811:F1811"/>
    <mergeCell ref="B1812:F1812"/>
    <mergeCell ref="B1813:F1813"/>
    <mergeCell ref="B1814:F1814"/>
    <mergeCell ref="B1815:F1815"/>
    <mergeCell ref="B1816:F1816"/>
    <mergeCell ref="A1819:F1819"/>
    <mergeCell ref="B1820:F1820"/>
    <mergeCell ref="B1821:F1821"/>
    <mergeCell ref="A1833:G1835"/>
    <mergeCell ref="B1774:F1774"/>
    <mergeCell ref="B1775:F1775"/>
    <mergeCell ref="B1776:F1776"/>
    <mergeCell ref="A1780:F1780"/>
    <mergeCell ref="B1781:F1781"/>
    <mergeCell ref="B1782:F1782"/>
    <mergeCell ref="B1777:F1777"/>
    <mergeCell ref="A1794:G1796"/>
    <mergeCell ref="A1798:D1798"/>
    <mergeCell ref="F1798:G1798"/>
    <mergeCell ref="I1798:K1798"/>
    <mergeCell ref="A1800:K1800"/>
    <mergeCell ref="A1801:K1801"/>
    <mergeCell ref="A1802:A1803"/>
    <mergeCell ref="B1802:B1803"/>
    <mergeCell ref="C1802:I1803"/>
    <mergeCell ref="J1802:K1802"/>
    <mergeCell ref="J1803:K1803"/>
    <mergeCell ref="I1759:K1759"/>
    <mergeCell ref="A1761:K1761"/>
    <mergeCell ref="A1762:K1762"/>
    <mergeCell ref="A1763:A1764"/>
    <mergeCell ref="B1763:B1764"/>
    <mergeCell ref="C1763:I1764"/>
    <mergeCell ref="J1763:K1763"/>
    <mergeCell ref="J1764:K1764"/>
    <mergeCell ref="B1765:F1765"/>
    <mergeCell ref="B1766:F1766"/>
    <mergeCell ref="B1767:F1767"/>
    <mergeCell ref="B1768:F1768"/>
    <mergeCell ref="B1769:F1769"/>
    <mergeCell ref="B1770:F1770"/>
    <mergeCell ref="B1771:F1771"/>
    <mergeCell ref="B1772:F1772"/>
    <mergeCell ref="B1773:F1773"/>
    <mergeCell ref="B1726:F1726"/>
    <mergeCell ref="B1727:F1727"/>
    <mergeCell ref="B1728:F1728"/>
    <mergeCell ref="B1729:F1729"/>
    <mergeCell ref="B1730:F1730"/>
    <mergeCell ref="B1731:F1731"/>
    <mergeCell ref="B1732:F1732"/>
    <mergeCell ref="B1733:F1733"/>
    <mergeCell ref="B1734:F1734"/>
    <mergeCell ref="B1735:F1735"/>
    <mergeCell ref="B1736:F1736"/>
    <mergeCell ref="B1737:F1737"/>
    <mergeCell ref="A1740:F1740"/>
    <mergeCell ref="B1741:F1741"/>
    <mergeCell ref="B1742:F1742"/>
    <mergeCell ref="A1755:G1757"/>
    <mergeCell ref="A1759:D1759"/>
    <mergeCell ref="F1759:G1759"/>
    <mergeCell ref="B1693:F1693"/>
    <mergeCell ref="B1694:F1694"/>
    <mergeCell ref="B1695:F1695"/>
    <mergeCell ref="B1696:F1696"/>
    <mergeCell ref="B1697:F1697"/>
    <mergeCell ref="B1698:F1698"/>
    <mergeCell ref="A1701:F1701"/>
    <mergeCell ref="B1702:F1702"/>
    <mergeCell ref="B1703:F1703"/>
    <mergeCell ref="A1716:G1718"/>
    <mergeCell ref="A1720:D1720"/>
    <mergeCell ref="F1720:G1720"/>
    <mergeCell ref="I1720:K1720"/>
    <mergeCell ref="A1722:K1722"/>
    <mergeCell ref="A1723:K1723"/>
    <mergeCell ref="A1724:A1725"/>
    <mergeCell ref="B1724:B1725"/>
    <mergeCell ref="C1724:I1725"/>
    <mergeCell ref="J1724:K1724"/>
    <mergeCell ref="J1725:K1725"/>
    <mergeCell ref="A1677:G1679"/>
    <mergeCell ref="A1681:D1681"/>
    <mergeCell ref="F1681:G1681"/>
    <mergeCell ref="I1681:K1681"/>
    <mergeCell ref="A1683:K1683"/>
    <mergeCell ref="A1684:K1684"/>
    <mergeCell ref="A1685:A1686"/>
    <mergeCell ref="B1685:B1686"/>
    <mergeCell ref="C1685:I1686"/>
    <mergeCell ref="J1685:K1685"/>
    <mergeCell ref="J1686:K1686"/>
    <mergeCell ref="B1687:F1687"/>
    <mergeCell ref="B1688:F1688"/>
    <mergeCell ref="B1689:F1689"/>
    <mergeCell ref="B1690:F1690"/>
    <mergeCell ref="B1691:F1691"/>
    <mergeCell ref="B1692:F1692"/>
    <mergeCell ref="B1648:F1648"/>
    <mergeCell ref="B1649:F1649"/>
    <mergeCell ref="B1650:F1650"/>
    <mergeCell ref="B1651:F1651"/>
    <mergeCell ref="B1652:F1652"/>
    <mergeCell ref="B1653:F1653"/>
    <mergeCell ref="B1654:F1654"/>
    <mergeCell ref="B1655:F1655"/>
    <mergeCell ref="B1656:F1656"/>
    <mergeCell ref="B1657:F1657"/>
    <mergeCell ref="B1658:F1658"/>
    <mergeCell ref="B1659:F1659"/>
    <mergeCell ref="A1662:F1662"/>
    <mergeCell ref="B1663:F1663"/>
    <mergeCell ref="B1664:F1664"/>
    <mergeCell ref="B1620:F1620"/>
    <mergeCell ref="A1638:G1640"/>
    <mergeCell ref="A1642:D1642"/>
    <mergeCell ref="F1642:G1642"/>
    <mergeCell ref="A1644:K1644"/>
    <mergeCell ref="A1645:K1645"/>
    <mergeCell ref="A1646:A1647"/>
    <mergeCell ref="B1646:B1647"/>
    <mergeCell ref="C1646:I1647"/>
    <mergeCell ref="J1646:K1646"/>
    <mergeCell ref="J1647:K1647"/>
    <mergeCell ref="A1623:F1623"/>
    <mergeCell ref="B1624:F1624"/>
    <mergeCell ref="B1625:F1625"/>
    <mergeCell ref="I1642:K1642"/>
    <mergeCell ref="A1607:A1608"/>
    <mergeCell ref="B1607:B1608"/>
    <mergeCell ref="C1607:I1608"/>
    <mergeCell ref="J1607:K1607"/>
    <mergeCell ref="J1608:K1608"/>
    <mergeCell ref="B1609:F1609"/>
    <mergeCell ref="B1610:F1610"/>
    <mergeCell ref="B1611:F1611"/>
    <mergeCell ref="B1612:F1612"/>
    <mergeCell ref="B1613:F1613"/>
    <mergeCell ref="B1614:F1614"/>
    <mergeCell ref="B1615:F1615"/>
    <mergeCell ref="B1616:F1616"/>
    <mergeCell ref="B1617:F1617"/>
    <mergeCell ref="B1618:F1618"/>
    <mergeCell ref="B1619:F1619"/>
    <mergeCell ref="A943:K943"/>
    <mergeCell ref="A944:A945"/>
    <mergeCell ref="B944:B945"/>
    <mergeCell ref="C944:I945"/>
    <mergeCell ref="J944:K944"/>
    <mergeCell ref="J945:K945"/>
    <mergeCell ref="A975:G977"/>
    <mergeCell ref="A979:D979"/>
    <mergeCell ref="F979:G979"/>
    <mergeCell ref="I979:K979"/>
    <mergeCell ref="A981:K981"/>
    <mergeCell ref="A982:K982"/>
    <mergeCell ref="A983:A984"/>
    <mergeCell ref="B983:B984"/>
    <mergeCell ref="C983:I984"/>
    <mergeCell ref="J983:K983"/>
    <mergeCell ref="A936:G938"/>
    <mergeCell ref="A940:D940"/>
    <mergeCell ref="F940:G940"/>
    <mergeCell ref="I940:K940"/>
    <mergeCell ref="A942:K942"/>
    <mergeCell ref="B952:F952"/>
    <mergeCell ref="B953:F953"/>
    <mergeCell ref="A956:F956"/>
    <mergeCell ref="B957:F957"/>
    <mergeCell ref="B958:F958"/>
    <mergeCell ref="B946:F946"/>
    <mergeCell ref="B947:F947"/>
    <mergeCell ref="B948:F948"/>
    <mergeCell ref="B949:F949"/>
    <mergeCell ref="B950:F950"/>
    <mergeCell ref="B951:F951"/>
    <mergeCell ref="A905:A906"/>
    <mergeCell ref="B905:B906"/>
    <mergeCell ref="C905:I906"/>
    <mergeCell ref="J905:K905"/>
    <mergeCell ref="J906:K906"/>
    <mergeCell ref="B907:F907"/>
    <mergeCell ref="A897:G899"/>
    <mergeCell ref="A901:D901"/>
    <mergeCell ref="F901:G901"/>
    <mergeCell ref="I901:K901"/>
    <mergeCell ref="A903:K903"/>
    <mergeCell ref="A904:K904"/>
    <mergeCell ref="A917:F917"/>
    <mergeCell ref="B918:F918"/>
    <mergeCell ref="B919:F919"/>
    <mergeCell ref="B914:F914"/>
    <mergeCell ref="B908:F908"/>
    <mergeCell ref="B909:F909"/>
    <mergeCell ref="B910:F910"/>
    <mergeCell ref="B911:F911"/>
    <mergeCell ref="B912:F912"/>
    <mergeCell ref="B913:F913"/>
    <mergeCell ref="B873:F873"/>
    <mergeCell ref="I862:K862"/>
    <mergeCell ref="A864:K864"/>
    <mergeCell ref="A865:K865"/>
    <mergeCell ref="A866:A867"/>
    <mergeCell ref="B866:B867"/>
    <mergeCell ref="C866:I867"/>
    <mergeCell ref="J866:K866"/>
    <mergeCell ref="J867:K867"/>
    <mergeCell ref="B880:F880"/>
    <mergeCell ref="B881:F881"/>
    <mergeCell ref="B882:F882"/>
    <mergeCell ref="A885:F885"/>
    <mergeCell ref="B886:F886"/>
    <mergeCell ref="B887:F887"/>
    <mergeCell ref="B874:F874"/>
    <mergeCell ref="B875:F875"/>
    <mergeCell ref="B876:F876"/>
    <mergeCell ref="B877:F877"/>
    <mergeCell ref="B878:F878"/>
    <mergeCell ref="B879:F879"/>
    <mergeCell ref="B842:F842"/>
    <mergeCell ref="B843:F843"/>
    <mergeCell ref="A846:F846"/>
    <mergeCell ref="B847:F847"/>
    <mergeCell ref="B848:F848"/>
    <mergeCell ref="A858:G860"/>
    <mergeCell ref="B836:F836"/>
    <mergeCell ref="B837:F837"/>
    <mergeCell ref="B838:F838"/>
    <mergeCell ref="B839:F839"/>
    <mergeCell ref="B840:F840"/>
    <mergeCell ref="B841:F841"/>
    <mergeCell ref="B868:F868"/>
    <mergeCell ref="B869:F869"/>
    <mergeCell ref="B870:F870"/>
    <mergeCell ref="B871:F871"/>
    <mergeCell ref="B872:F872"/>
    <mergeCell ref="A862:D862"/>
    <mergeCell ref="F862:G862"/>
    <mergeCell ref="J827:K827"/>
    <mergeCell ref="J828:K828"/>
    <mergeCell ref="B829:F829"/>
    <mergeCell ref="A819:G821"/>
    <mergeCell ref="A823:D823"/>
    <mergeCell ref="F823:G823"/>
    <mergeCell ref="I823:K823"/>
    <mergeCell ref="A825:K825"/>
    <mergeCell ref="A826:K826"/>
    <mergeCell ref="B830:F830"/>
    <mergeCell ref="B831:F831"/>
    <mergeCell ref="B832:F832"/>
    <mergeCell ref="B833:F833"/>
    <mergeCell ref="B834:F834"/>
    <mergeCell ref="B835:F835"/>
    <mergeCell ref="A827:A828"/>
    <mergeCell ref="B827:B828"/>
    <mergeCell ref="C827:I828"/>
    <mergeCell ref="B793:F793"/>
    <mergeCell ref="B794:F794"/>
    <mergeCell ref="B795:F795"/>
    <mergeCell ref="I784:K784"/>
    <mergeCell ref="A786:K786"/>
    <mergeCell ref="A787:K787"/>
    <mergeCell ref="A788:A789"/>
    <mergeCell ref="B788:B789"/>
    <mergeCell ref="C788:I789"/>
    <mergeCell ref="J788:K788"/>
    <mergeCell ref="J789:K789"/>
    <mergeCell ref="B802:F802"/>
    <mergeCell ref="B803:F803"/>
    <mergeCell ref="B804:F804"/>
    <mergeCell ref="A807:F807"/>
    <mergeCell ref="B808:F808"/>
    <mergeCell ref="B809:F809"/>
    <mergeCell ref="B796:F796"/>
    <mergeCell ref="B797:F797"/>
    <mergeCell ref="B798:F798"/>
    <mergeCell ref="B799:F799"/>
    <mergeCell ref="B800:F800"/>
    <mergeCell ref="B801:F801"/>
    <mergeCell ref="B769:F769"/>
    <mergeCell ref="A768:F768"/>
    <mergeCell ref="B770:F770"/>
    <mergeCell ref="A780:G782"/>
    <mergeCell ref="A784:D784"/>
    <mergeCell ref="F784:G784"/>
    <mergeCell ref="B764:F764"/>
    <mergeCell ref="B765:F765"/>
    <mergeCell ref="B758:F758"/>
    <mergeCell ref="B759:F759"/>
    <mergeCell ref="B760:F760"/>
    <mergeCell ref="B761:F761"/>
    <mergeCell ref="B762:F762"/>
    <mergeCell ref="B763:F763"/>
    <mergeCell ref="B790:F790"/>
    <mergeCell ref="B791:F791"/>
    <mergeCell ref="B792:F792"/>
    <mergeCell ref="J749:K749"/>
    <mergeCell ref="J750:K750"/>
    <mergeCell ref="B751:F751"/>
    <mergeCell ref="A741:G743"/>
    <mergeCell ref="A745:D745"/>
    <mergeCell ref="F745:G745"/>
    <mergeCell ref="I745:K745"/>
    <mergeCell ref="A747:K747"/>
    <mergeCell ref="A748:K748"/>
    <mergeCell ref="B752:F752"/>
    <mergeCell ref="B753:F753"/>
    <mergeCell ref="B754:F754"/>
    <mergeCell ref="B755:F755"/>
    <mergeCell ref="B756:F756"/>
    <mergeCell ref="B757:F757"/>
    <mergeCell ref="A749:A750"/>
    <mergeCell ref="B749:B750"/>
    <mergeCell ref="C749:I750"/>
    <mergeCell ref="B718:F718"/>
    <mergeCell ref="B719:F719"/>
    <mergeCell ref="B720:F720"/>
    <mergeCell ref="B721:F721"/>
    <mergeCell ref="B722:F722"/>
    <mergeCell ref="B723:F723"/>
    <mergeCell ref="B712:F712"/>
    <mergeCell ref="B713:F713"/>
    <mergeCell ref="B714:F714"/>
    <mergeCell ref="B715:F715"/>
    <mergeCell ref="B716:F716"/>
    <mergeCell ref="B717:F717"/>
    <mergeCell ref="B730:F730"/>
    <mergeCell ref="A733:F733"/>
    <mergeCell ref="B734:F734"/>
    <mergeCell ref="B735:F735"/>
    <mergeCell ref="B724:F724"/>
    <mergeCell ref="B725:F725"/>
    <mergeCell ref="B726:F726"/>
    <mergeCell ref="B727:F727"/>
    <mergeCell ref="B728:F728"/>
    <mergeCell ref="B729:F729"/>
    <mergeCell ref="B679:F679"/>
    <mergeCell ref="B680:F680"/>
    <mergeCell ref="B681:F681"/>
    <mergeCell ref="B682:F682"/>
    <mergeCell ref="B683:F683"/>
    <mergeCell ref="B684:F684"/>
    <mergeCell ref="B673:F673"/>
    <mergeCell ref="B674:F674"/>
    <mergeCell ref="B675:F675"/>
    <mergeCell ref="B676:F676"/>
    <mergeCell ref="B677:F677"/>
    <mergeCell ref="B678:F678"/>
    <mergeCell ref="I706:K706"/>
    <mergeCell ref="A708:K708"/>
    <mergeCell ref="A709:K709"/>
    <mergeCell ref="A710:A711"/>
    <mergeCell ref="B710:B711"/>
    <mergeCell ref="C710:I711"/>
    <mergeCell ref="J710:K710"/>
    <mergeCell ref="J711:K711"/>
    <mergeCell ref="A686:F686"/>
    <mergeCell ref="B687:F687"/>
    <mergeCell ref="B688:F688"/>
    <mergeCell ref="A702:G704"/>
    <mergeCell ref="A706:D706"/>
    <mergeCell ref="F706:G706"/>
    <mergeCell ref="A658:F658"/>
    <mergeCell ref="B660:F660"/>
    <mergeCell ref="A663:G665"/>
    <mergeCell ref="A667:D667"/>
    <mergeCell ref="F667:G667"/>
    <mergeCell ref="B652:F652"/>
    <mergeCell ref="B653:F653"/>
    <mergeCell ref="B654:F654"/>
    <mergeCell ref="B655:F655"/>
    <mergeCell ref="B656:F656"/>
    <mergeCell ref="I667:K667"/>
    <mergeCell ref="A669:K669"/>
    <mergeCell ref="A670:K670"/>
    <mergeCell ref="A671:A672"/>
    <mergeCell ref="B671:B672"/>
    <mergeCell ref="C671:I672"/>
    <mergeCell ref="J671:K671"/>
    <mergeCell ref="J672:K672"/>
    <mergeCell ref="B659:F659"/>
    <mergeCell ref="J643:K643"/>
    <mergeCell ref="J644:K644"/>
    <mergeCell ref="B645:F645"/>
    <mergeCell ref="A635:F635"/>
    <mergeCell ref="B636:F636"/>
    <mergeCell ref="B637:F637"/>
    <mergeCell ref="J632:K633"/>
    <mergeCell ref="A641:K641"/>
    <mergeCell ref="A642:K642"/>
    <mergeCell ref="B646:F646"/>
    <mergeCell ref="B647:F647"/>
    <mergeCell ref="B648:F648"/>
    <mergeCell ref="B649:F649"/>
    <mergeCell ref="B650:F650"/>
    <mergeCell ref="B651:F651"/>
    <mergeCell ref="A643:A644"/>
    <mergeCell ref="B643:B644"/>
    <mergeCell ref="C643:I644"/>
    <mergeCell ref="B613:F613"/>
    <mergeCell ref="B614:F614"/>
    <mergeCell ref="B615:F615"/>
    <mergeCell ref="B616:F616"/>
    <mergeCell ref="B617:F617"/>
    <mergeCell ref="B618:F618"/>
    <mergeCell ref="B607:F607"/>
    <mergeCell ref="B608:F608"/>
    <mergeCell ref="B609:F609"/>
    <mergeCell ref="B610:F610"/>
    <mergeCell ref="B611:F611"/>
    <mergeCell ref="B612:F612"/>
    <mergeCell ref="I628:K628"/>
    <mergeCell ref="A630:K630"/>
    <mergeCell ref="A631:K631"/>
    <mergeCell ref="A632:A633"/>
    <mergeCell ref="B632:B633"/>
    <mergeCell ref="C632:I633"/>
    <mergeCell ref="B619:F619"/>
    <mergeCell ref="B620:F620"/>
    <mergeCell ref="B621:F621"/>
    <mergeCell ref="B622:F622"/>
    <mergeCell ref="A624:G626"/>
    <mergeCell ref="A628:D628"/>
    <mergeCell ref="F628:G628"/>
    <mergeCell ref="A589:D589"/>
    <mergeCell ref="F589:G589"/>
    <mergeCell ref="I589:K589"/>
    <mergeCell ref="A591:K591"/>
    <mergeCell ref="A592:K592"/>
    <mergeCell ref="A593:A594"/>
    <mergeCell ref="B593:B594"/>
    <mergeCell ref="C593:I594"/>
    <mergeCell ref="J593:K593"/>
    <mergeCell ref="J594:K594"/>
    <mergeCell ref="B601:F601"/>
    <mergeCell ref="B602:F602"/>
    <mergeCell ref="B603:F603"/>
    <mergeCell ref="B604:F604"/>
    <mergeCell ref="B605:F605"/>
    <mergeCell ref="B606:F606"/>
    <mergeCell ref="B595:F595"/>
    <mergeCell ref="B596:F596"/>
    <mergeCell ref="B597:F597"/>
    <mergeCell ref="B598:F598"/>
    <mergeCell ref="B599:F599"/>
    <mergeCell ref="B600:F600"/>
    <mergeCell ref="A553:K553"/>
    <mergeCell ref="B540:F540"/>
    <mergeCell ref="B541:F541"/>
    <mergeCell ref="B542:F542"/>
    <mergeCell ref="B543:F543"/>
    <mergeCell ref="B544:F544"/>
    <mergeCell ref="B545:F545"/>
    <mergeCell ref="A567:F567"/>
    <mergeCell ref="B568:F568"/>
    <mergeCell ref="J554:K555"/>
    <mergeCell ref="A585:G587"/>
    <mergeCell ref="B569:F569"/>
    <mergeCell ref="B563:F563"/>
    <mergeCell ref="B564:F564"/>
    <mergeCell ref="B565:F565"/>
    <mergeCell ref="B557:F557"/>
    <mergeCell ref="B558:F558"/>
    <mergeCell ref="B559:F559"/>
    <mergeCell ref="B560:F560"/>
    <mergeCell ref="B561:F561"/>
    <mergeCell ref="B562:F562"/>
    <mergeCell ref="A554:A555"/>
    <mergeCell ref="B554:B555"/>
    <mergeCell ref="C554:I555"/>
    <mergeCell ref="B556:F556"/>
    <mergeCell ref="B534:F534"/>
    <mergeCell ref="B535:F535"/>
    <mergeCell ref="B536:F536"/>
    <mergeCell ref="B537:F537"/>
    <mergeCell ref="B538:F538"/>
    <mergeCell ref="B539:F539"/>
    <mergeCell ref="J525:K525"/>
    <mergeCell ref="J526:K526"/>
    <mergeCell ref="B530:F530"/>
    <mergeCell ref="B531:F531"/>
    <mergeCell ref="B532:F532"/>
    <mergeCell ref="B533:F533"/>
    <mergeCell ref="A546:G548"/>
    <mergeCell ref="A550:D550"/>
    <mergeCell ref="F550:G550"/>
    <mergeCell ref="I550:K550"/>
    <mergeCell ref="A552:K552"/>
    <mergeCell ref="B521:F521"/>
    <mergeCell ref="B522:F522"/>
    <mergeCell ref="A508:G510"/>
    <mergeCell ref="A512:D512"/>
    <mergeCell ref="F512:G512"/>
    <mergeCell ref="B527:F527"/>
    <mergeCell ref="B528:F528"/>
    <mergeCell ref="B529:F529"/>
    <mergeCell ref="A520:F520"/>
    <mergeCell ref="A525:A526"/>
    <mergeCell ref="B525:B526"/>
    <mergeCell ref="C525:I526"/>
    <mergeCell ref="A515:K515"/>
    <mergeCell ref="A516:A517"/>
    <mergeCell ref="B516:B517"/>
    <mergeCell ref="C516:I517"/>
    <mergeCell ref="J516:K517"/>
    <mergeCell ref="B518:F518"/>
    <mergeCell ref="B491:F491"/>
    <mergeCell ref="B492:F492"/>
    <mergeCell ref="B493:F493"/>
    <mergeCell ref="B494:F494"/>
    <mergeCell ref="B495:F495"/>
    <mergeCell ref="B496:F496"/>
    <mergeCell ref="B485:F485"/>
    <mergeCell ref="B486:F486"/>
    <mergeCell ref="B487:F487"/>
    <mergeCell ref="B488:F488"/>
    <mergeCell ref="B489:F489"/>
    <mergeCell ref="B490:F490"/>
    <mergeCell ref="B503:F503"/>
    <mergeCell ref="B504:F504"/>
    <mergeCell ref="B505:F505"/>
    <mergeCell ref="B506:F506"/>
    <mergeCell ref="A514:K514"/>
    <mergeCell ref="I512:K512"/>
    <mergeCell ref="B497:F497"/>
    <mergeCell ref="B498:F498"/>
    <mergeCell ref="B499:F499"/>
    <mergeCell ref="B500:F500"/>
    <mergeCell ref="B501:F501"/>
    <mergeCell ref="B502:F502"/>
    <mergeCell ref="A473:D473"/>
    <mergeCell ref="F473:G473"/>
    <mergeCell ref="B446:F446"/>
    <mergeCell ref="B447:F447"/>
    <mergeCell ref="B448:F448"/>
    <mergeCell ref="B449:F449"/>
    <mergeCell ref="B450:F450"/>
    <mergeCell ref="B451:F451"/>
    <mergeCell ref="B479:F479"/>
    <mergeCell ref="B480:F480"/>
    <mergeCell ref="B481:F481"/>
    <mergeCell ref="B482:F482"/>
    <mergeCell ref="B483:F483"/>
    <mergeCell ref="B484:F484"/>
    <mergeCell ref="I473:K473"/>
    <mergeCell ref="A475:K475"/>
    <mergeCell ref="A476:K476"/>
    <mergeCell ref="A477:A478"/>
    <mergeCell ref="B477:B478"/>
    <mergeCell ref="C477:I478"/>
    <mergeCell ref="J477:K477"/>
    <mergeCell ref="J478:K478"/>
    <mergeCell ref="B440:F440"/>
    <mergeCell ref="B441:F441"/>
    <mergeCell ref="B442:F442"/>
    <mergeCell ref="B443:F443"/>
    <mergeCell ref="B444:F444"/>
    <mergeCell ref="B445:F445"/>
    <mergeCell ref="A437:K437"/>
    <mergeCell ref="A438:A439"/>
    <mergeCell ref="B438:B439"/>
    <mergeCell ref="C438:I439"/>
    <mergeCell ref="J438:K438"/>
    <mergeCell ref="J439:K439"/>
    <mergeCell ref="B452:F452"/>
    <mergeCell ref="A454:F454"/>
    <mergeCell ref="B455:F455"/>
    <mergeCell ref="B456:F456"/>
    <mergeCell ref="A469:G471"/>
    <mergeCell ref="B417:F417"/>
    <mergeCell ref="A430:G432"/>
    <mergeCell ref="A434:D434"/>
    <mergeCell ref="F434:G434"/>
    <mergeCell ref="I434:K434"/>
    <mergeCell ref="A436:K436"/>
    <mergeCell ref="J399:K399"/>
    <mergeCell ref="J400:K400"/>
    <mergeCell ref="A415:F415"/>
    <mergeCell ref="B416:F416"/>
    <mergeCell ref="B409:F409"/>
    <mergeCell ref="B410:F410"/>
    <mergeCell ref="B411:F411"/>
    <mergeCell ref="B412:F412"/>
    <mergeCell ref="B413:F413"/>
    <mergeCell ref="B403:F403"/>
    <mergeCell ref="B404:F404"/>
    <mergeCell ref="B405:F405"/>
    <mergeCell ref="B406:F406"/>
    <mergeCell ref="B407:F407"/>
    <mergeCell ref="B408:F408"/>
    <mergeCell ref="A399:A400"/>
    <mergeCell ref="B399:B400"/>
    <mergeCell ref="C399:I400"/>
    <mergeCell ref="B401:F401"/>
    <mergeCell ref="B402:F402"/>
    <mergeCell ref="A391:G393"/>
    <mergeCell ref="A395:D395"/>
    <mergeCell ref="F395:G395"/>
    <mergeCell ref="I395:K395"/>
    <mergeCell ref="A397:K397"/>
    <mergeCell ref="A398:K398"/>
    <mergeCell ref="C360:I361"/>
    <mergeCell ref="J360:K361"/>
    <mergeCell ref="B362:F362"/>
    <mergeCell ref="A381:F381"/>
    <mergeCell ref="B382:F382"/>
    <mergeCell ref="A385:L390"/>
    <mergeCell ref="B383:F383"/>
    <mergeCell ref="B378:F378"/>
    <mergeCell ref="B379:F379"/>
    <mergeCell ref="B375:F375"/>
    <mergeCell ref="B376:F376"/>
    <mergeCell ref="B377:F377"/>
    <mergeCell ref="B369:F369"/>
    <mergeCell ref="B370:F370"/>
    <mergeCell ref="B371:F371"/>
    <mergeCell ref="B372:F372"/>
    <mergeCell ref="B373:F373"/>
    <mergeCell ref="B374:F374"/>
    <mergeCell ref="B363:F363"/>
    <mergeCell ref="B364:F364"/>
    <mergeCell ref="B365:F365"/>
    <mergeCell ref="B366:F366"/>
    <mergeCell ref="B367:F367"/>
    <mergeCell ref="B368:F368"/>
    <mergeCell ref="A359:K359"/>
    <mergeCell ref="B360:B361"/>
    <mergeCell ref="B347:F347"/>
    <mergeCell ref="B348:F348"/>
    <mergeCell ref="B349:F349"/>
    <mergeCell ref="B350:F350"/>
    <mergeCell ref="B351:F351"/>
    <mergeCell ref="B341:F341"/>
    <mergeCell ref="B342:F342"/>
    <mergeCell ref="B343:F343"/>
    <mergeCell ref="B344:F344"/>
    <mergeCell ref="B345:F345"/>
    <mergeCell ref="B346:F346"/>
    <mergeCell ref="A352:G354"/>
    <mergeCell ref="A356:D356"/>
    <mergeCell ref="F356:G356"/>
    <mergeCell ref="I356:K356"/>
    <mergeCell ref="A358:K358"/>
    <mergeCell ref="A360:A361"/>
    <mergeCell ref="B326:F326"/>
    <mergeCell ref="B327:F327"/>
    <mergeCell ref="B328:F328"/>
    <mergeCell ref="A319:K319"/>
    <mergeCell ref="A320:K320"/>
    <mergeCell ref="A321:A322"/>
    <mergeCell ref="B321:B322"/>
    <mergeCell ref="C321:I322"/>
    <mergeCell ref="J321:K321"/>
    <mergeCell ref="J322:K322"/>
    <mergeCell ref="B335:F335"/>
    <mergeCell ref="B336:F336"/>
    <mergeCell ref="B337:F337"/>
    <mergeCell ref="B338:F338"/>
    <mergeCell ref="B339:F339"/>
    <mergeCell ref="B340:F340"/>
    <mergeCell ref="B329:F329"/>
    <mergeCell ref="B330:F330"/>
    <mergeCell ref="B331:F331"/>
    <mergeCell ref="B332:F332"/>
    <mergeCell ref="B333:F333"/>
    <mergeCell ref="B334:F334"/>
    <mergeCell ref="A303:F303"/>
    <mergeCell ref="B304:F304"/>
    <mergeCell ref="B305:F305"/>
    <mergeCell ref="A307:L312"/>
    <mergeCell ref="A313:G315"/>
    <mergeCell ref="A317:D317"/>
    <mergeCell ref="F317:G317"/>
    <mergeCell ref="I317:K317"/>
    <mergeCell ref="B296:F296"/>
    <mergeCell ref="B297:F297"/>
    <mergeCell ref="B298:F298"/>
    <mergeCell ref="B299:F299"/>
    <mergeCell ref="B300:F300"/>
    <mergeCell ref="B301:F301"/>
    <mergeCell ref="B323:F323"/>
    <mergeCell ref="B324:F324"/>
    <mergeCell ref="B325:F325"/>
    <mergeCell ref="A278:D278"/>
    <mergeCell ref="F278:G278"/>
    <mergeCell ref="I278:K278"/>
    <mergeCell ref="A280:K280"/>
    <mergeCell ref="A281:K281"/>
    <mergeCell ref="A282:A283"/>
    <mergeCell ref="B282:B283"/>
    <mergeCell ref="C282:I283"/>
    <mergeCell ref="J282:K283"/>
    <mergeCell ref="B290:F290"/>
    <mergeCell ref="B291:F291"/>
    <mergeCell ref="B292:F292"/>
    <mergeCell ref="B293:F293"/>
    <mergeCell ref="B294:F294"/>
    <mergeCell ref="B295:F295"/>
    <mergeCell ref="B284:F284"/>
    <mergeCell ref="B285:F285"/>
    <mergeCell ref="B286:F286"/>
    <mergeCell ref="B287:F287"/>
    <mergeCell ref="B288:F288"/>
    <mergeCell ref="B289:F289"/>
    <mergeCell ref="B258:F258"/>
    <mergeCell ref="B259:F259"/>
    <mergeCell ref="B260:F260"/>
    <mergeCell ref="B261:F261"/>
    <mergeCell ref="B262:F262"/>
    <mergeCell ref="B251:F251"/>
    <mergeCell ref="B252:F252"/>
    <mergeCell ref="B253:F253"/>
    <mergeCell ref="B254:F254"/>
    <mergeCell ref="B255:F255"/>
    <mergeCell ref="B256:F256"/>
    <mergeCell ref="B269:F269"/>
    <mergeCell ref="B270:F270"/>
    <mergeCell ref="B271:F271"/>
    <mergeCell ref="B272:F272"/>
    <mergeCell ref="B273:F273"/>
    <mergeCell ref="A274:G276"/>
    <mergeCell ref="B263:F263"/>
    <mergeCell ref="B264:F264"/>
    <mergeCell ref="B265:F265"/>
    <mergeCell ref="B266:F266"/>
    <mergeCell ref="B267:F267"/>
    <mergeCell ref="B268:F268"/>
    <mergeCell ref="B245:F245"/>
    <mergeCell ref="B246:F246"/>
    <mergeCell ref="B247:F247"/>
    <mergeCell ref="B248:F248"/>
    <mergeCell ref="B249:F249"/>
    <mergeCell ref="B250:F250"/>
    <mergeCell ref="A239:D239"/>
    <mergeCell ref="F239:G239"/>
    <mergeCell ref="I239:K239"/>
    <mergeCell ref="A241:K241"/>
    <mergeCell ref="A242:K242"/>
    <mergeCell ref="A243:A244"/>
    <mergeCell ref="B243:B244"/>
    <mergeCell ref="C243:I244"/>
    <mergeCell ref="J243:K243"/>
    <mergeCell ref="J244:K244"/>
    <mergeCell ref="B257:F257"/>
    <mergeCell ref="A114:F114"/>
    <mergeCell ref="A75:F75"/>
    <mergeCell ref="A36:F36"/>
    <mergeCell ref="A153:F153"/>
    <mergeCell ref="A225:F225"/>
    <mergeCell ref="A235:G237"/>
    <mergeCell ref="A118:G120"/>
    <mergeCell ref="A122:D122"/>
    <mergeCell ref="F122:G122"/>
    <mergeCell ref="B210:F210"/>
    <mergeCell ref="B211:F211"/>
    <mergeCell ref="A202:K202"/>
    <mergeCell ref="A203:K203"/>
    <mergeCell ref="A204:A205"/>
    <mergeCell ref="B204:B205"/>
    <mergeCell ref="C204:I205"/>
    <mergeCell ref="B192:F192"/>
    <mergeCell ref="B193:F193"/>
    <mergeCell ref="A196:G198"/>
    <mergeCell ref="A200:D200"/>
    <mergeCell ref="F200:G200"/>
    <mergeCell ref="I200:K200"/>
    <mergeCell ref="B185:F185"/>
    <mergeCell ref="B186:F186"/>
    <mergeCell ref="B191:F191"/>
    <mergeCell ref="B194:F194"/>
    <mergeCell ref="B195:F195"/>
    <mergeCell ref="J204:K205"/>
    <mergeCell ref="B226:F226"/>
    <mergeCell ref="B227:F227"/>
    <mergeCell ref="B218:F218"/>
    <mergeCell ref="B219:F219"/>
    <mergeCell ref="B220:F220"/>
    <mergeCell ref="B221:F221"/>
    <mergeCell ref="B222:F222"/>
    <mergeCell ref="B223:F223"/>
    <mergeCell ref="B212:F212"/>
    <mergeCell ref="B213:F213"/>
    <mergeCell ref="B214:F214"/>
    <mergeCell ref="B215:F215"/>
    <mergeCell ref="B216:F216"/>
    <mergeCell ref="B217:F217"/>
    <mergeCell ref="B206:F206"/>
    <mergeCell ref="B207:F207"/>
    <mergeCell ref="B208:F208"/>
    <mergeCell ref="B209:F209"/>
    <mergeCell ref="B173:F173"/>
    <mergeCell ref="B174:F174"/>
    <mergeCell ref="B175:F175"/>
    <mergeCell ref="B176:F176"/>
    <mergeCell ref="B177:F177"/>
    <mergeCell ref="B178:F178"/>
    <mergeCell ref="B167:F167"/>
    <mergeCell ref="B168:F168"/>
    <mergeCell ref="B169:F169"/>
    <mergeCell ref="B170:F170"/>
    <mergeCell ref="B171:F171"/>
    <mergeCell ref="B172:F172"/>
    <mergeCell ref="B187:F187"/>
    <mergeCell ref="B188:F188"/>
    <mergeCell ref="B189:F189"/>
    <mergeCell ref="B190:F190"/>
    <mergeCell ref="B179:F179"/>
    <mergeCell ref="B180:F180"/>
    <mergeCell ref="B181:F181"/>
    <mergeCell ref="B182:F182"/>
    <mergeCell ref="B183:F183"/>
    <mergeCell ref="B184:F184"/>
    <mergeCell ref="B146:F146"/>
    <mergeCell ref="B147:F147"/>
    <mergeCell ref="B148:F148"/>
    <mergeCell ref="B149:F149"/>
    <mergeCell ref="B150:F150"/>
    <mergeCell ref="B151:F151"/>
    <mergeCell ref="B140:F140"/>
    <mergeCell ref="B141:F141"/>
    <mergeCell ref="B142:F142"/>
    <mergeCell ref="B143:F143"/>
    <mergeCell ref="B144:F144"/>
    <mergeCell ref="B145:F145"/>
    <mergeCell ref="A163:K163"/>
    <mergeCell ref="A164:K164"/>
    <mergeCell ref="A165:A166"/>
    <mergeCell ref="B165:B166"/>
    <mergeCell ref="C165:I166"/>
    <mergeCell ref="J165:K165"/>
    <mergeCell ref="J166:K166"/>
    <mergeCell ref="B154:F154"/>
    <mergeCell ref="B155:F155"/>
    <mergeCell ref="A157:G159"/>
    <mergeCell ref="A161:D161"/>
    <mergeCell ref="F161:G161"/>
    <mergeCell ref="I161:K161"/>
    <mergeCell ref="A124:K124"/>
    <mergeCell ref="A125:K125"/>
    <mergeCell ref="A126:A127"/>
    <mergeCell ref="B126:B127"/>
    <mergeCell ref="C126:I127"/>
    <mergeCell ref="J126:K126"/>
    <mergeCell ref="J127:K127"/>
    <mergeCell ref="B115:F115"/>
    <mergeCell ref="B116:F116"/>
    <mergeCell ref="B134:F134"/>
    <mergeCell ref="B135:F135"/>
    <mergeCell ref="B136:F136"/>
    <mergeCell ref="B137:F137"/>
    <mergeCell ref="B138:F138"/>
    <mergeCell ref="B139:F139"/>
    <mergeCell ref="B128:F128"/>
    <mergeCell ref="B129:F129"/>
    <mergeCell ref="B130:F130"/>
    <mergeCell ref="B131:F131"/>
    <mergeCell ref="B132:F132"/>
    <mergeCell ref="B133:F133"/>
    <mergeCell ref="I122:K122"/>
    <mergeCell ref="B98:F98"/>
    <mergeCell ref="B99:F99"/>
    <mergeCell ref="B100:F100"/>
    <mergeCell ref="B89:F89"/>
    <mergeCell ref="B90:F90"/>
    <mergeCell ref="B91:F91"/>
    <mergeCell ref="B92:F92"/>
    <mergeCell ref="B93:F93"/>
    <mergeCell ref="B94:F94"/>
    <mergeCell ref="B107:F107"/>
    <mergeCell ref="B108:F108"/>
    <mergeCell ref="B109:F109"/>
    <mergeCell ref="B110:F110"/>
    <mergeCell ref="B111:F111"/>
    <mergeCell ref="B112:F112"/>
    <mergeCell ref="B101:F101"/>
    <mergeCell ref="B102:F102"/>
    <mergeCell ref="B103:F103"/>
    <mergeCell ref="B104:F104"/>
    <mergeCell ref="B105:F105"/>
    <mergeCell ref="B106:F106"/>
    <mergeCell ref="A86:K86"/>
    <mergeCell ref="A87:A88"/>
    <mergeCell ref="B87:B88"/>
    <mergeCell ref="C87:I88"/>
    <mergeCell ref="J87:K87"/>
    <mergeCell ref="J88:K88"/>
    <mergeCell ref="B77:F77"/>
    <mergeCell ref="A79:G81"/>
    <mergeCell ref="A83:D83"/>
    <mergeCell ref="F83:G83"/>
    <mergeCell ref="I83:K83"/>
    <mergeCell ref="A85:K85"/>
    <mergeCell ref="B95:F95"/>
    <mergeCell ref="B96:F96"/>
    <mergeCell ref="B97:F97"/>
    <mergeCell ref="B58:F58"/>
    <mergeCell ref="B59:F59"/>
    <mergeCell ref="B60:F60"/>
    <mergeCell ref="B61:F61"/>
    <mergeCell ref="I44:K44"/>
    <mergeCell ref="A47:K47"/>
    <mergeCell ref="A48:A49"/>
    <mergeCell ref="B48:B49"/>
    <mergeCell ref="C48:I49"/>
    <mergeCell ref="J49:K49"/>
    <mergeCell ref="B68:F68"/>
    <mergeCell ref="B69:F69"/>
    <mergeCell ref="B70:F70"/>
    <mergeCell ref="B71:F71"/>
    <mergeCell ref="B72:F72"/>
    <mergeCell ref="B73:F73"/>
    <mergeCell ref="B62:F62"/>
    <mergeCell ref="B63:F63"/>
    <mergeCell ref="B64:F64"/>
    <mergeCell ref="B65:F65"/>
    <mergeCell ref="B66:F66"/>
    <mergeCell ref="B67:F67"/>
    <mergeCell ref="B56:F56"/>
    <mergeCell ref="B57:F57"/>
    <mergeCell ref="B37:F37"/>
    <mergeCell ref="B34:F34"/>
    <mergeCell ref="B33:F33"/>
    <mergeCell ref="B32:F32"/>
    <mergeCell ref="B31:F31"/>
    <mergeCell ref="B30:F30"/>
    <mergeCell ref="B29:F29"/>
    <mergeCell ref="B28:F28"/>
    <mergeCell ref="B50:F50"/>
    <mergeCell ref="B51:F51"/>
    <mergeCell ref="B52:F52"/>
    <mergeCell ref="B53:F53"/>
    <mergeCell ref="B54:F54"/>
    <mergeCell ref="B55:F55"/>
    <mergeCell ref="B76:F76"/>
    <mergeCell ref="A40:G42"/>
    <mergeCell ref="A44:D44"/>
    <mergeCell ref="F44:G44"/>
    <mergeCell ref="J984:K984"/>
    <mergeCell ref="B27:F27"/>
    <mergeCell ref="A1:G3"/>
    <mergeCell ref="A7:K7"/>
    <mergeCell ref="A8:K8"/>
    <mergeCell ref="B11:F11"/>
    <mergeCell ref="B14:F14"/>
    <mergeCell ref="B13:F13"/>
    <mergeCell ref="B15:F15"/>
    <mergeCell ref="B16:F16"/>
    <mergeCell ref="B26:F26"/>
    <mergeCell ref="B25:F25"/>
    <mergeCell ref="B24:F24"/>
    <mergeCell ref="B23:F23"/>
    <mergeCell ref="B9:B10"/>
    <mergeCell ref="A9:A10"/>
    <mergeCell ref="J48:K48"/>
    <mergeCell ref="A46:K46"/>
    <mergeCell ref="B38:F38"/>
    <mergeCell ref="A5:D5"/>
    <mergeCell ref="F5:G5"/>
    <mergeCell ref="I5:K5"/>
    <mergeCell ref="C9:I10"/>
    <mergeCell ref="J9:K9"/>
    <mergeCell ref="J10:K10"/>
    <mergeCell ref="B22:F22"/>
    <mergeCell ref="B21:F21"/>
    <mergeCell ref="B20:F20"/>
    <mergeCell ref="B19:F19"/>
    <mergeCell ref="B18:F18"/>
    <mergeCell ref="B17:F17"/>
    <mergeCell ref="B12:F12"/>
    <mergeCell ref="B996:F996"/>
    <mergeCell ref="B997:F997"/>
    <mergeCell ref="A1014:G1016"/>
    <mergeCell ref="A1018:D1018"/>
    <mergeCell ref="F1018:G1018"/>
    <mergeCell ref="I1018:K1018"/>
    <mergeCell ref="A1020:K1020"/>
    <mergeCell ref="A1021:K1021"/>
    <mergeCell ref="A1022:A1023"/>
    <mergeCell ref="B1022:B1023"/>
    <mergeCell ref="C1022:I1023"/>
    <mergeCell ref="J1022:K1022"/>
    <mergeCell ref="J1023:K1023"/>
    <mergeCell ref="B985:F985"/>
    <mergeCell ref="B986:F986"/>
    <mergeCell ref="B987:F987"/>
    <mergeCell ref="B988:F988"/>
    <mergeCell ref="B989:F989"/>
    <mergeCell ref="B990:F990"/>
    <mergeCell ref="B991:F991"/>
    <mergeCell ref="B992:F992"/>
    <mergeCell ref="A995:F995"/>
    <mergeCell ref="B1035:F1035"/>
    <mergeCell ref="B1036:F1036"/>
    <mergeCell ref="A1053:G1055"/>
    <mergeCell ref="A1057:D1057"/>
    <mergeCell ref="F1057:G1057"/>
    <mergeCell ref="I1057:K1057"/>
    <mergeCell ref="A1059:K1059"/>
    <mergeCell ref="A1060:K1060"/>
    <mergeCell ref="A1061:A1062"/>
    <mergeCell ref="B1061:B1062"/>
    <mergeCell ref="C1061:I1062"/>
    <mergeCell ref="J1061:K1061"/>
    <mergeCell ref="J1062:K1062"/>
    <mergeCell ref="B1024:F1024"/>
    <mergeCell ref="B1025:F1025"/>
    <mergeCell ref="B1026:F1026"/>
    <mergeCell ref="B1027:F1027"/>
    <mergeCell ref="B1028:F1028"/>
    <mergeCell ref="B1029:F1029"/>
    <mergeCell ref="B1030:F1030"/>
    <mergeCell ref="B1031:F1031"/>
    <mergeCell ref="A1034:F1034"/>
    <mergeCell ref="B1072:F1072"/>
    <mergeCell ref="B1073:F1073"/>
    <mergeCell ref="B1074:F1074"/>
    <mergeCell ref="B1075:F1075"/>
    <mergeCell ref="B1076:F1076"/>
    <mergeCell ref="A1079:F1079"/>
    <mergeCell ref="B1080:F1080"/>
    <mergeCell ref="B1081:F1081"/>
    <mergeCell ref="B1063:F1063"/>
    <mergeCell ref="B1064:F1064"/>
    <mergeCell ref="B1065:F1065"/>
    <mergeCell ref="B1066:F1066"/>
    <mergeCell ref="B1067:F1067"/>
    <mergeCell ref="B1068:F1068"/>
    <mergeCell ref="B1069:F1069"/>
    <mergeCell ref="B1070:F1070"/>
    <mergeCell ref="B1071:F1071"/>
    <mergeCell ref="B1102:F1102"/>
    <mergeCell ref="B1103:F1103"/>
    <mergeCell ref="B1104:F1104"/>
    <mergeCell ref="B1105:F1105"/>
    <mergeCell ref="B1106:F1106"/>
    <mergeCell ref="B1107:F1107"/>
    <mergeCell ref="B1108:F1108"/>
    <mergeCell ref="B1109:F1109"/>
    <mergeCell ref="B1110:F1110"/>
    <mergeCell ref="A1092:G1094"/>
    <mergeCell ref="A1096:D1096"/>
    <mergeCell ref="F1096:G1096"/>
    <mergeCell ref="I1096:K1096"/>
    <mergeCell ref="A1098:K1098"/>
    <mergeCell ref="A1099:K1099"/>
    <mergeCell ref="A1100:A1101"/>
    <mergeCell ref="B1100:B1101"/>
    <mergeCell ref="C1100:I1101"/>
    <mergeCell ref="J1100:K1100"/>
    <mergeCell ref="J1101:K1101"/>
    <mergeCell ref="A1135:D1135"/>
    <mergeCell ref="F1135:G1135"/>
    <mergeCell ref="I1135:K1135"/>
    <mergeCell ref="A1137:K1137"/>
    <mergeCell ref="A1138:K1138"/>
    <mergeCell ref="A1139:A1140"/>
    <mergeCell ref="B1139:B1140"/>
    <mergeCell ref="C1139:I1140"/>
    <mergeCell ref="J1139:K1139"/>
    <mergeCell ref="J1140:K1140"/>
    <mergeCell ref="B1111:F1111"/>
    <mergeCell ref="B1112:F1112"/>
    <mergeCell ref="B1113:F1113"/>
    <mergeCell ref="B1114:F1114"/>
    <mergeCell ref="B1115:F1115"/>
    <mergeCell ref="A1118:F1118"/>
    <mergeCell ref="B1119:F1119"/>
    <mergeCell ref="B1120:F1120"/>
    <mergeCell ref="A1131:G1133"/>
    <mergeCell ref="B1150:F1150"/>
    <mergeCell ref="B1151:F1151"/>
    <mergeCell ref="B1152:F1152"/>
    <mergeCell ref="B1153:F1153"/>
    <mergeCell ref="B1154:F1154"/>
    <mergeCell ref="A1157:F1157"/>
    <mergeCell ref="B1158:F1158"/>
    <mergeCell ref="B1159:F1159"/>
    <mergeCell ref="A1170:G1172"/>
    <mergeCell ref="B1141:F1141"/>
    <mergeCell ref="B1142:F1142"/>
    <mergeCell ref="B1143:F1143"/>
    <mergeCell ref="B1144:F1144"/>
    <mergeCell ref="B1145:F1145"/>
    <mergeCell ref="B1146:F1146"/>
    <mergeCell ref="B1147:F1147"/>
    <mergeCell ref="B1148:F1148"/>
    <mergeCell ref="B1149:F1149"/>
    <mergeCell ref="B1180:F1180"/>
    <mergeCell ref="B1181:F1181"/>
    <mergeCell ref="B1182:F1182"/>
    <mergeCell ref="B1183:F1183"/>
    <mergeCell ref="B1184:F1184"/>
    <mergeCell ref="B1185:F1185"/>
    <mergeCell ref="B1186:F1186"/>
    <mergeCell ref="B1187:F1187"/>
    <mergeCell ref="B1188:F1188"/>
    <mergeCell ref="A1174:D1174"/>
    <mergeCell ref="F1174:G1174"/>
    <mergeCell ref="I1174:K1174"/>
    <mergeCell ref="A1176:K1176"/>
    <mergeCell ref="A1177:K1177"/>
    <mergeCell ref="A1178:A1179"/>
    <mergeCell ref="B1178:B1179"/>
    <mergeCell ref="C1178:I1179"/>
    <mergeCell ref="J1178:K1178"/>
    <mergeCell ref="J1179:K1179"/>
    <mergeCell ref="A1213:D1213"/>
    <mergeCell ref="F1213:G1213"/>
    <mergeCell ref="I1213:K1213"/>
    <mergeCell ref="A1215:K1215"/>
    <mergeCell ref="A1216:K1216"/>
    <mergeCell ref="A1217:A1218"/>
    <mergeCell ref="B1217:B1218"/>
    <mergeCell ref="C1217:I1218"/>
    <mergeCell ref="J1217:K1217"/>
    <mergeCell ref="J1218:K1218"/>
    <mergeCell ref="B1189:F1189"/>
    <mergeCell ref="B1190:F1190"/>
    <mergeCell ref="B1191:F1191"/>
    <mergeCell ref="B1192:F1192"/>
    <mergeCell ref="B1193:F1193"/>
    <mergeCell ref="A1196:F1196"/>
    <mergeCell ref="B1197:F1197"/>
    <mergeCell ref="B1198:F1198"/>
    <mergeCell ref="A1209:G1211"/>
    <mergeCell ref="B1228:F1228"/>
    <mergeCell ref="B1229:F1229"/>
    <mergeCell ref="B1230:F1230"/>
    <mergeCell ref="B1231:F1231"/>
    <mergeCell ref="B1232:F1232"/>
    <mergeCell ref="A1235:F1235"/>
    <mergeCell ref="B1236:F1236"/>
    <mergeCell ref="B1237:F1237"/>
    <mergeCell ref="A1248:G1250"/>
    <mergeCell ref="B1219:F1219"/>
    <mergeCell ref="B1220:F1220"/>
    <mergeCell ref="B1221:F1221"/>
    <mergeCell ref="B1222:F1222"/>
    <mergeCell ref="B1223:F1223"/>
    <mergeCell ref="B1224:F1224"/>
    <mergeCell ref="B1225:F1225"/>
    <mergeCell ref="B1226:F1226"/>
    <mergeCell ref="B1227:F1227"/>
    <mergeCell ref="B1258:F1258"/>
    <mergeCell ref="B1259:F1259"/>
    <mergeCell ref="B1260:F1260"/>
    <mergeCell ref="B1261:F1261"/>
    <mergeCell ref="B1262:F1262"/>
    <mergeCell ref="B1263:F1263"/>
    <mergeCell ref="B1264:F1264"/>
    <mergeCell ref="B1265:F1265"/>
    <mergeCell ref="B1266:F1266"/>
    <mergeCell ref="A1252:D1252"/>
    <mergeCell ref="F1252:G1252"/>
    <mergeCell ref="I1252:K1252"/>
    <mergeCell ref="A1254:K1254"/>
    <mergeCell ref="A1255:K1255"/>
    <mergeCell ref="A1256:A1257"/>
    <mergeCell ref="B1256:B1257"/>
    <mergeCell ref="C1256:I1257"/>
    <mergeCell ref="J1256:K1256"/>
    <mergeCell ref="J1257:K1257"/>
    <mergeCell ref="A1291:D1291"/>
    <mergeCell ref="F1291:G1291"/>
    <mergeCell ref="I1291:K1291"/>
    <mergeCell ref="A1293:K1293"/>
    <mergeCell ref="A1294:K1294"/>
    <mergeCell ref="A1295:A1296"/>
    <mergeCell ref="B1295:B1296"/>
    <mergeCell ref="C1295:I1296"/>
    <mergeCell ref="J1295:K1295"/>
    <mergeCell ref="J1296:K1296"/>
    <mergeCell ref="B1267:F1267"/>
    <mergeCell ref="B1268:F1268"/>
    <mergeCell ref="B1269:F1269"/>
    <mergeCell ref="B1270:F1270"/>
    <mergeCell ref="B1271:F1271"/>
    <mergeCell ref="A1274:F1274"/>
    <mergeCell ref="B1275:F1275"/>
    <mergeCell ref="B1276:F1276"/>
    <mergeCell ref="A1287:G1289"/>
    <mergeCell ref="B1306:F1306"/>
    <mergeCell ref="B1307:F1307"/>
    <mergeCell ref="B1308:F1308"/>
    <mergeCell ref="B1309:F1309"/>
    <mergeCell ref="B1310:F1310"/>
    <mergeCell ref="A1313:F1313"/>
    <mergeCell ref="B1314:F1314"/>
    <mergeCell ref="B1315:F1315"/>
    <mergeCell ref="A1326:G1328"/>
    <mergeCell ref="B1297:F1297"/>
    <mergeCell ref="B1298:F1298"/>
    <mergeCell ref="B1299:F1299"/>
    <mergeCell ref="B1300:F1300"/>
    <mergeCell ref="B1301:F1301"/>
    <mergeCell ref="B1302:F1302"/>
    <mergeCell ref="B1303:F1303"/>
    <mergeCell ref="B1304:F1304"/>
    <mergeCell ref="B1305:F1305"/>
    <mergeCell ref="B1346:F1346"/>
    <mergeCell ref="B1347:F1347"/>
    <mergeCell ref="A1345:F1345"/>
    <mergeCell ref="B1336:F1336"/>
    <mergeCell ref="B1337:F1337"/>
    <mergeCell ref="B1338:F1338"/>
    <mergeCell ref="B1339:F1339"/>
    <mergeCell ref="B1340:F1340"/>
    <mergeCell ref="B1341:F1341"/>
    <mergeCell ref="B1342:F1342"/>
    <mergeCell ref="A1330:D1330"/>
    <mergeCell ref="F1330:G1330"/>
    <mergeCell ref="I1330:K1330"/>
    <mergeCell ref="A1332:K1332"/>
    <mergeCell ref="A1333:K1333"/>
    <mergeCell ref="A1334:A1335"/>
    <mergeCell ref="B1334:B1335"/>
    <mergeCell ref="C1334:I1335"/>
    <mergeCell ref="J1334:K1334"/>
    <mergeCell ref="J1335:K1335"/>
    <mergeCell ref="B1375:F1375"/>
    <mergeCell ref="B1376:F1376"/>
    <mergeCell ref="B1377:F1377"/>
    <mergeCell ref="B1378:F1378"/>
    <mergeCell ref="B1379:F1379"/>
    <mergeCell ref="B1380:F1380"/>
    <mergeCell ref="B1381:F1381"/>
    <mergeCell ref="A1384:F1384"/>
    <mergeCell ref="B1385:F1385"/>
    <mergeCell ref="A1365:G1367"/>
    <mergeCell ref="A1369:D1369"/>
    <mergeCell ref="F1369:G1369"/>
    <mergeCell ref="I1369:K1369"/>
    <mergeCell ref="A1371:K1371"/>
    <mergeCell ref="A1372:K1372"/>
    <mergeCell ref="A1373:A1374"/>
    <mergeCell ref="B1373:B1374"/>
    <mergeCell ref="C1373:I1374"/>
    <mergeCell ref="J1373:K1373"/>
    <mergeCell ref="J1374:K1374"/>
    <mergeCell ref="B1414:F1414"/>
    <mergeCell ref="B1415:F1415"/>
    <mergeCell ref="B1416:F1416"/>
    <mergeCell ref="B1417:F1417"/>
    <mergeCell ref="B1418:F1418"/>
    <mergeCell ref="B1419:F1419"/>
    <mergeCell ref="B1420:F1420"/>
    <mergeCell ref="A1423:F1423"/>
    <mergeCell ref="B1424:F1424"/>
    <mergeCell ref="B1386:F1386"/>
    <mergeCell ref="A1404:G1406"/>
    <mergeCell ref="A1408:D1408"/>
    <mergeCell ref="F1408:G1408"/>
    <mergeCell ref="I1408:K1408"/>
    <mergeCell ref="A1410:K1410"/>
    <mergeCell ref="A1411:K1411"/>
    <mergeCell ref="A1412:A1413"/>
    <mergeCell ref="B1412:B1413"/>
    <mergeCell ref="C1412:I1413"/>
    <mergeCell ref="J1412:K1412"/>
    <mergeCell ref="J1413:K1413"/>
    <mergeCell ref="B1453:F1453"/>
    <mergeCell ref="B1454:F1454"/>
    <mergeCell ref="B1455:F1455"/>
    <mergeCell ref="B1456:F1456"/>
    <mergeCell ref="B1457:F1457"/>
    <mergeCell ref="B1458:F1458"/>
    <mergeCell ref="B1459:F1459"/>
    <mergeCell ref="A1462:F1462"/>
    <mergeCell ref="B1463:F1463"/>
    <mergeCell ref="B1425:F1425"/>
    <mergeCell ref="A1443:G1445"/>
    <mergeCell ref="A1447:D1447"/>
    <mergeCell ref="F1447:G1447"/>
    <mergeCell ref="I1447:K1447"/>
    <mergeCell ref="A1449:K1449"/>
    <mergeCell ref="A1450:K1450"/>
    <mergeCell ref="A1451:A1452"/>
    <mergeCell ref="B1451:B1452"/>
    <mergeCell ref="C1451:I1452"/>
    <mergeCell ref="J1451:K1451"/>
    <mergeCell ref="J1452:K1452"/>
    <mergeCell ref="B1492:F1492"/>
    <mergeCell ref="B1493:F1493"/>
    <mergeCell ref="B1494:F1494"/>
    <mergeCell ref="B1495:F1495"/>
    <mergeCell ref="B1496:F1496"/>
    <mergeCell ref="B1497:F1497"/>
    <mergeCell ref="B1498:F1498"/>
    <mergeCell ref="A1501:F1501"/>
    <mergeCell ref="B1502:F1502"/>
    <mergeCell ref="B1464:F1464"/>
    <mergeCell ref="A1482:G1484"/>
    <mergeCell ref="A1486:D1486"/>
    <mergeCell ref="F1486:G1486"/>
    <mergeCell ref="I1486:K1486"/>
    <mergeCell ref="A1488:K1488"/>
    <mergeCell ref="A1489:K1489"/>
    <mergeCell ref="A1490:A1491"/>
    <mergeCell ref="B1490:B1491"/>
    <mergeCell ref="C1490:I1491"/>
    <mergeCell ref="J1490:K1490"/>
    <mergeCell ref="J1491:K1491"/>
    <mergeCell ref="B1531:F1531"/>
    <mergeCell ref="B1532:F1532"/>
    <mergeCell ref="B1533:F1533"/>
    <mergeCell ref="B1534:F1534"/>
    <mergeCell ref="B1535:F1535"/>
    <mergeCell ref="B1536:F1536"/>
    <mergeCell ref="B1537:F1537"/>
    <mergeCell ref="A1540:F1540"/>
    <mergeCell ref="B1541:F1541"/>
    <mergeCell ref="B1503:F1503"/>
    <mergeCell ref="A1521:G1523"/>
    <mergeCell ref="A1525:D1525"/>
    <mergeCell ref="F1525:G1525"/>
    <mergeCell ref="I1525:K1525"/>
    <mergeCell ref="A1527:K1527"/>
    <mergeCell ref="A1528:K1528"/>
    <mergeCell ref="A1529:A1530"/>
    <mergeCell ref="B1529:B1530"/>
    <mergeCell ref="C1529:I1530"/>
    <mergeCell ref="J1529:K1529"/>
    <mergeCell ref="J1530:K1530"/>
    <mergeCell ref="B1581:F1581"/>
    <mergeCell ref="A1599:G1601"/>
    <mergeCell ref="A1603:D1603"/>
    <mergeCell ref="F1603:G1603"/>
    <mergeCell ref="I1603:K1603"/>
    <mergeCell ref="A1605:K1605"/>
    <mergeCell ref="A1606:K1606"/>
    <mergeCell ref="B1570:F1570"/>
    <mergeCell ref="B1571:F1571"/>
    <mergeCell ref="B1572:F1572"/>
    <mergeCell ref="B1573:F1573"/>
    <mergeCell ref="B1574:F1574"/>
    <mergeCell ref="B1575:F1575"/>
    <mergeCell ref="B1576:F1576"/>
    <mergeCell ref="A1579:F1579"/>
    <mergeCell ref="B1580:F1580"/>
    <mergeCell ref="B1542:F1542"/>
    <mergeCell ref="A1560:G1562"/>
    <mergeCell ref="A1564:D1564"/>
    <mergeCell ref="F1564:G1564"/>
    <mergeCell ref="I1564:K1564"/>
    <mergeCell ref="A1566:K1566"/>
    <mergeCell ref="A1567:K1567"/>
    <mergeCell ref="A1568:A1569"/>
    <mergeCell ref="B1568:B1569"/>
    <mergeCell ref="C1568:I1569"/>
    <mergeCell ref="J1568:K1568"/>
    <mergeCell ref="J1569:K1569"/>
  </mergeCells>
  <pageMargins left="0.7" right="0.125" top="0.21875" bottom="0.13541666666666666" header="0.3" footer="0.3"/>
  <pageSetup paperSize="9" scale="96" fitToHeight="0" orientation="landscape" r:id="rId1"/>
  <rowBreaks count="1" manualBreakCount="1">
    <brk id="85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C119"/>
  <sheetViews>
    <sheetView tabSelected="1" view="pageBreakPreview" zoomScaleNormal="100" zoomScaleSheetLayoutView="100" workbookViewId="0">
      <selection activeCell="C2" sqref="C2:C116"/>
    </sheetView>
  </sheetViews>
  <sheetFormatPr defaultRowHeight="14.4" x14ac:dyDescent="0.3"/>
  <cols>
    <col min="1" max="1" width="8.5546875" style="58" bestFit="1" customWidth="1"/>
    <col min="2" max="2" width="55" customWidth="1"/>
    <col min="3" max="3" width="24.5546875" style="1" bestFit="1" customWidth="1"/>
  </cols>
  <sheetData>
    <row r="1" spans="1:3" x14ac:dyDescent="0.3">
      <c r="A1" s="56" t="s">
        <v>0</v>
      </c>
      <c r="B1" s="2" t="s">
        <v>1</v>
      </c>
      <c r="C1" s="3" t="s">
        <v>343</v>
      </c>
    </row>
    <row r="2" spans="1:3" x14ac:dyDescent="0.3">
      <c r="A2" s="56">
        <v>237222</v>
      </c>
      <c r="B2" s="2" t="s">
        <v>2</v>
      </c>
      <c r="C2" s="68"/>
    </row>
    <row r="3" spans="1:3" x14ac:dyDescent="0.3">
      <c r="A3" s="56">
        <v>230102</v>
      </c>
      <c r="B3" s="2" t="s">
        <v>3</v>
      </c>
      <c r="C3" s="68"/>
    </row>
    <row r="4" spans="1:3" x14ac:dyDescent="0.3">
      <c r="A4" s="56">
        <v>237677</v>
      </c>
      <c r="B4" s="2" t="s">
        <v>4</v>
      </c>
      <c r="C4" s="68"/>
    </row>
    <row r="5" spans="1:3" x14ac:dyDescent="0.3">
      <c r="A5" s="56">
        <v>306555</v>
      </c>
      <c r="B5" s="2" t="s">
        <v>5</v>
      </c>
      <c r="C5" s="68"/>
    </row>
    <row r="6" spans="1:3" x14ac:dyDescent="0.3">
      <c r="A6" s="56">
        <v>299511</v>
      </c>
      <c r="B6" s="2" t="s">
        <v>6</v>
      </c>
      <c r="C6" s="68"/>
    </row>
    <row r="7" spans="1:3" x14ac:dyDescent="0.3">
      <c r="A7" s="56">
        <v>299560</v>
      </c>
      <c r="B7" s="2" t="s">
        <v>7</v>
      </c>
      <c r="C7" s="68"/>
    </row>
    <row r="8" spans="1:3" x14ac:dyDescent="0.3">
      <c r="A8" s="56">
        <v>299529</v>
      </c>
      <c r="B8" s="2" t="s">
        <v>8</v>
      </c>
      <c r="C8" s="68"/>
    </row>
    <row r="9" spans="1:3" x14ac:dyDescent="0.3">
      <c r="A9" s="56">
        <v>327692</v>
      </c>
      <c r="B9" s="2" t="s">
        <v>9</v>
      </c>
      <c r="C9" s="68"/>
    </row>
    <row r="10" spans="1:3" x14ac:dyDescent="0.3">
      <c r="A10" s="56">
        <v>258905</v>
      </c>
      <c r="B10" s="2" t="s">
        <v>10</v>
      </c>
      <c r="C10" s="68"/>
    </row>
    <row r="11" spans="1:3" x14ac:dyDescent="0.3">
      <c r="A11" s="56">
        <v>258921</v>
      </c>
      <c r="B11" s="2" t="s">
        <v>11</v>
      </c>
      <c r="C11" s="68"/>
    </row>
    <row r="12" spans="1:3" x14ac:dyDescent="0.3">
      <c r="A12" s="56">
        <v>258939</v>
      </c>
      <c r="B12" s="2" t="s">
        <v>12</v>
      </c>
      <c r="C12" s="68"/>
    </row>
    <row r="13" spans="1:3" x14ac:dyDescent="0.3">
      <c r="A13" s="56">
        <v>211789</v>
      </c>
      <c r="B13" s="2" t="s">
        <v>13</v>
      </c>
      <c r="C13" s="68"/>
    </row>
    <row r="14" spans="1:3" x14ac:dyDescent="0.3">
      <c r="A14" s="56">
        <v>231712</v>
      </c>
      <c r="B14" s="2" t="s">
        <v>14</v>
      </c>
      <c r="C14" s="68"/>
    </row>
    <row r="15" spans="1:3" x14ac:dyDescent="0.3">
      <c r="A15" s="56">
        <v>357255</v>
      </c>
      <c r="B15" s="2" t="s">
        <v>15</v>
      </c>
      <c r="C15" s="68"/>
    </row>
    <row r="16" spans="1:3" x14ac:dyDescent="0.3">
      <c r="A16" s="56">
        <v>225623</v>
      </c>
      <c r="B16" s="2" t="s">
        <v>16</v>
      </c>
      <c r="C16" s="68"/>
    </row>
    <row r="17" spans="1:3" x14ac:dyDescent="0.3">
      <c r="A17" s="56">
        <v>225631</v>
      </c>
      <c r="B17" s="2" t="s">
        <v>17</v>
      </c>
      <c r="C17" s="68"/>
    </row>
    <row r="18" spans="1:3" x14ac:dyDescent="0.3">
      <c r="A18" s="56">
        <v>231548</v>
      </c>
      <c r="B18" s="2" t="s">
        <v>18</v>
      </c>
      <c r="C18" s="68"/>
    </row>
    <row r="19" spans="1:3" x14ac:dyDescent="0.3">
      <c r="A19" s="56">
        <v>225656</v>
      </c>
      <c r="B19" s="2" t="s">
        <v>19</v>
      </c>
      <c r="C19" s="68"/>
    </row>
    <row r="20" spans="1:3" x14ac:dyDescent="0.3">
      <c r="A20" s="56">
        <v>225664</v>
      </c>
      <c r="B20" s="2" t="s">
        <v>20</v>
      </c>
      <c r="C20" s="68"/>
    </row>
    <row r="21" spans="1:3" x14ac:dyDescent="0.3">
      <c r="A21" s="56">
        <v>225672</v>
      </c>
      <c r="B21" s="2" t="s">
        <v>21</v>
      </c>
      <c r="C21" s="68"/>
    </row>
    <row r="22" spans="1:3" x14ac:dyDescent="0.3">
      <c r="A22" s="56">
        <v>225615</v>
      </c>
      <c r="B22" s="2" t="s">
        <v>113</v>
      </c>
      <c r="C22" s="68"/>
    </row>
    <row r="23" spans="1:3" x14ac:dyDescent="0.3">
      <c r="A23" s="56">
        <v>2964</v>
      </c>
      <c r="B23" s="2" t="s">
        <v>22</v>
      </c>
      <c r="C23" s="68"/>
    </row>
    <row r="24" spans="1:3" x14ac:dyDescent="0.3">
      <c r="A24" s="56">
        <v>2931</v>
      </c>
      <c r="B24" s="2" t="s">
        <v>23</v>
      </c>
      <c r="C24" s="68"/>
    </row>
    <row r="25" spans="1:3" x14ac:dyDescent="0.3">
      <c r="A25" s="56">
        <v>226365</v>
      </c>
      <c r="B25" s="2" t="s">
        <v>24</v>
      </c>
      <c r="C25" s="68"/>
    </row>
    <row r="26" spans="1:3" x14ac:dyDescent="0.3">
      <c r="A26" s="56">
        <v>226373</v>
      </c>
      <c r="B26" s="2" t="s">
        <v>25</v>
      </c>
      <c r="C26" s="68"/>
    </row>
    <row r="27" spans="1:3" x14ac:dyDescent="0.3">
      <c r="A27" s="56">
        <v>270439</v>
      </c>
      <c r="B27" s="2" t="s">
        <v>26</v>
      </c>
      <c r="C27" s="68"/>
    </row>
    <row r="28" spans="1:3" x14ac:dyDescent="0.3">
      <c r="A28" s="56">
        <v>236836</v>
      </c>
      <c r="B28" s="2" t="s">
        <v>27</v>
      </c>
      <c r="C28" s="68"/>
    </row>
    <row r="29" spans="1:3" x14ac:dyDescent="0.3">
      <c r="A29" s="56">
        <v>236844</v>
      </c>
      <c r="B29" s="2" t="s">
        <v>28</v>
      </c>
      <c r="C29" s="68"/>
    </row>
    <row r="30" spans="1:3" x14ac:dyDescent="0.3">
      <c r="A30" s="56">
        <v>236851</v>
      </c>
      <c r="B30" s="2" t="s">
        <v>29</v>
      </c>
      <c r="C30" s="68"/>
    </row>
    <row r="31" spans="1:3" x14ac:dyDescent="0.3">
      <c r="A31" s="56">
        <v>236869</v>
      </c>
      <c r="B31" s="2" t="s">
        <v>30</v>
      </c>
      <c r="C31" s="68"/>
    </row>
    <row r="32" spans="1:3" x14ac:dyDescent="0.3">
      <c r="A32" s="56">
        <v>236877</v>
      </c>
      <c r="B32" s="2" t="s">
        <v>31</v>
      </c>
      <c r="C32" s="68"/>
    </row>
    <row r="33" spans="1:3" x14ac:dyDescent="0.3">
      <c r="A33" s="56">
        <v>236885</v>
      </c>
      <c r="B33" s="2" t="s">
        <v>32</v>
      </c>
      <c r="C33" s="68"/>
    </row>
    <row r="34" spans="1:3" x14ac:dyDescent="0.3">
      <c r="A34" s="56">
        <v>236893</v>
      </c>
      <c r="B34" s="2" t="s">
        <v>33</v>
      </c>
      <c r="C34" s="68"/>
    </row>
    <row r="35" spans="1:3" x14ac:dyDescent="0.3">
      <c r="A35" s="56">
        <v>236901</v>
      </c>
      <c r="B35" s="2" t="s">
        <v>34</v>
      </c>
      <c r="C35" s="68"/>
    </row>
    <row r="36" spans="1:3" x14ac:dyDescent="0.3">
      <c r="A36" s="56">
        <v>236919</v>
      </c>
      <c r="B36" s="2" t="s">
        <v>35</v>
      </c>
      <c r="C36" s="68"/>
    </row>
    <row r="37" spans="1:3" x14ac:dyDescent="0.3">
      <c r="A37" s="56">
        <v>236927</v>
      </c>
      <c r="B37" s="2" t="s">
        <v>36</v>
      </c>
      <c r="C37" s="68"/>
    </row>
    <row r="38" spans="1:3" x14ac:dyDescent="0.3">
      <c r="A38" s="56">
        <v>236968</v>
      </c>
      <c r="B38" s="2" t="s">
        <v>37</v>
      </c>
      <c r="C38" s="68"/>
    </row>
    <row r="39" spans="1:3" x14ac:dyDescent="0.3">
      <c r="A39" s="56">
        <v>236976</v>
      </c>
      <c r="B39" s="2" t="s">
        <v>38</v>
      </c>
      <c r="C39" s="68"/>
    </row>
    <row r="40" spans="1:3" x14ac:dyDescent="0.3">
      <c r="A40" s="56">
        <v>375058</v>
      </c>
      <c r="B40" s="2" t="s">
        <v>39</v>
      </c>
      <c r="C40" s="68"/>
    </row>
    <row r="41" spans="1:3" x14ac:dyDescent="0.3">
      <c r="A41" s="56">
        <v>375056</v>
      </c>
      <c r="B41" s="2" t="s">
        <v>40</v>
      </c>
      <c r="C41" s="68"/>
    </row>
    <row r="42" spans="1:3" x14ac:dyDescent="0.3">
      <c r="A42" s="56">
        <v>39586</v>
      </c>
      <c r="B42" s="2" t="s">
        <v>41</v>
      </c>
      <c r="C42" s="68"/>
    </row>
    <row r="43" spans="1:3" x14ac:dyDescent="0.3">
      <c r="A43" s="56">
        <v>378809</v>
      </c>
      <c r="B43" s="2" t="s">
        <v>42</v>
      </c>
      <c r="C43" s="68"/>
    </row>
    <row r="44" spans="1:3" x14ac:dyDescent="0.3">
      <c r="A44" s="56">
        <v>227850</v>
      </c>
      <c r="B44" s="2" t="s">
        <v>43</v>
      </c>
      <c r="C44" s="68"/>
    </row>
    <row r="45" spans="1:3" x14ac:dyDescent="0.3">
      <c r="A45" s="56">
        <v>231175</v>
      </c>
      <c r="B45" s="2" t="s">
        <v>115</v>
      </c>
      <c r="C45" s="68"/>
    </row>
    <row r="46" spans="1:3" x14ac:dyDescent="0.3">
      <c r="A46" s="56">
        <v>327726</v>
      </c>
      <c r="B46" s="2" t="s">
        <v>44</v>
      </c>
      <c r="C46" s="68"/>
    </row>
    <row r="47" spans="1:3" x14ac:dyDescent="0.3">
      <c r="A47" s="56">
        <v>327767</v>
      </c>
      <c r="B47" s="2" t="s">
        <v>45</v>
      </c>
      <c r="C47" s="68"/>
    </row>
    <row r="48" spans="1:3" x14ac:dyDescent="0.3">
      <c r="A48" s="56">
        <v>379679</v>
      </c>
      <c r="B48" s="2" t="s">
        <v>114</v>
      </c>
      <c r="C48" s="68"/>
    </row>
    <row r="49" spans="1:3" x14ac:dyDescent="0.3">
      <c r="A49" s="56">
        <v>227769</v>
      </c>
      <c r="B49" s="2" t="s">
        <v>46</v>
      </c>
      <c r="C49" s="68"/>
    </row>
    <row r="50" spans="1:3" x14ac:dyDescent="0.3">
      <c r="A50" s="56">
        <v>227777</v>
      </c>
      <c r="B50" s="2" t="s">
        <v>47</v>
      </c>
      <c r="C50" s="68"/>
    </row>
    <row r="51" spans="1:3" x14ac:dyDescent="0.3">
      <c r="A51" s="56">
        <v>227785</v>
      </c>
      <c r="B51" s="2" t="s">
        <v>48</v>
      </c>
      <c r="C51" s="68"/>
    </row>
    <row r="52" spans="1:3" x14ac:dyDescent="0.3">
      <c r="A52" s="56">
        <v>227793</v>
      </c>
      <c r="B52" s="2" t="s">
        <v>49</v>
      </c>
      <c r="C52" s="68"/>
    </row>
    <row r="53" spans="1:3" x14ac:dyDescent="0.3">
      <c r="A53" s="56">
        <v>227827</v>
      </c>
      <c r="B53" s="2" t="s">
        <v>50</v>
      </c>
      <c r="C53" s="68"/>
    </row>
    <row r="54" spans="1:3" x14ac:dyDescent="0.3">
      <c r="A54" s="56">
        <v>377357</v>
      </c>
      <c r="B54" s="2" t="s">
        <v>51</v>
      </c>
      <c r="C54" s="68"/>
    </row>
    <row r="55" spans="1:3" x14ac:dyDescent="0.3">
      <c r="A55" s="56">
        <v>227074</v>
      </c>
      <c r="B55" s="2" t="s">
        <v>52</v>
      </c>
      <c r="C55" s="68"/>
    </row>
    <row r="56" spans="1:3" x14ac:dyDescent="0.3">
      <c r="A56" s="56">
        <v>227066</v>
      </c>
      <c r="B56" s="2" t="s">
        <v>53</v>
      </c>
      <c r="C56" s="68"/>
    </row>
    <row r="57" spans="1:3" x14ac:dyDescent="0.3">
      <c r="A57" s="56">
        <v>227090</v>
      </c>
      <c r="B57" s="2" t="s">
        <v>54</v>
      </c>
      <c r="C57" s="68"/>
    </row>
    <row r="58" spans="1:3" x14ac:dyDescent="0.3">
      <c r="A58" s="56">
        <v>338731</v>
      </c>
      <c r="B58" s="2" t="s">
        <v>55</v>
      </c>
      <c r="C58" s="68"/>
    </row>
    <row r="59" spans="1:3" x14ac:dyDescent="0.3">
      <c r="A59" s="56">
        <v>231886</v>
      </c>
      <c r="B59" s="2" t="s">
        <v>56</v>
      </c>
      <c r="C59" s="68"/>
    </row>
    <row r="60" spans="1:3" x14ac:dyDescent="0.3">
      <c r="A60" s="56">
        <v>227389</v>
      </c>
      <c r="B60" s="2" t="s">
        <v>57</v>
      </c>
      <c r="C60" s="68"/>
    </row>
    <row r="61" spans="1:3" x14ac:dyDescent="0.3">
      <c r="A61" s="56">
        <v>56952</v>
      </c>
      <c r="B61" s="2" t="s">
        <v>58</v>
      </c>
      <c r="C61" s="68"/>
    </row>
    <row r="62" spans="1:3" x14ac:dyDescent="0.3">
      <c r="A62" s="56">
        <v>377568</v>
      </c>
      <c r="B62" s="2" t="s">
        <v>59</v>
      </c>
      <c r="C62" s="68"/>
    </row>
    <row r="63" spans="1:3" x14ac:dyDescent="0.3">
      <c r="A63" s="56">
        <v>297184</v>
      </c>
      <c r="B63" s="2" t="s">
        <v>60</v>
      </c>
      <c r="C63" s="68"/>
    </row>
    <row r="64" spans="1:3" x14ac:dyDescent="0.3">
      <c r="A64" s="56">
        <v>271353</v>
      </c>
      <c r="B64" s="2" t="s">
        <v>61</v>
      </c>
      <c r="C64" s="68"/>
    </row>
    <row r="65" spans="1:3" x14ac:dyDescent="0.3">
      <c r="A65" s="56">
        <v>271403</v>
      </c>
      <c r="B65" s="2" t="s">
        <v>62</v>
      </c>
      <c r="C65" s="68"/>
    </row>
    <row r="66" spans="1:3" x14ac:dyDescent="0.3">
      <c r="A66" s="56">
        <v>271486</v>
      </c>
      <c r="B66" s="2" t="s">
        <v>63</v>
      </c>
      <c r="C66" s="68"/>
    </row>
    <row r="67" spans="1:3" x14ac:dyDescent="0.3">
      <c r="A67" s="56">
        <v>231662</v>
      </c>
      <c r="B67" s="2" t="s">
        <v>64</v>
      </c>
      <c r="C67" s="68"/>
    </row>
    <row r="68" spans="1:3" x14ac:dyDescent="0.3">
      <c r="A68" s="56">
        <v>222539</v>
      </c>
      <c r="B68" s="2" t="s">
        <v>65</v>
      </c>
      <c r="C68" s="68"/>
    </row>
    <row r="69" spans="1:3" x14ac:dyDescent="0.3">
      <c r="A69" s="56">
        <v>219642</v>
      </c>
      <c r="B69" s="2" t="s">
        <v>66</v>
      </c>
      <c r="C69" s="68"/>
    </row>
    <row r="70" spans="1:3" x14ac:dyDescent="0.3">
      <c r="A70" s="56">
        <v>259424</v>
      </c>
      <c r="B70" s="2" t="s">
        <v>172</v>
      </c>
      <c r="C70" s="68"/>
    </row>
    <row r="71" spans="1:3" x14ac:dyDescent="0.3">
      <c r="A71" s="56">
        <v>376238</v>
      </c>
      <c r="B71" s="2" t="s">
        <v>67</v>
      </c>
      <c r="C71" s="68"/>
    </row>
    <row r="72" spans="1:3" x14ac:dyDescent="0.3">
      <c r="A72" s="56">
        <v>354899</v>
      </c>
      <c r="B72" s="2" t="s">
        <v>68</v>
      </c>
      <c r="C72" s="68"/>
    </row>
    <row r="73" spans="1:3" x14ac:dyDescent="0.3">
      <c r="A73" s="56">
        <v>256537</v>
      </c>
      <c r="B73" s="2" t="s">
        <v>69</v>
      </c>
      <c r="C73" s="68"/>
    </row>
    <row r="74" spans="1:3" x14ac:dyDescent="0.3">
      <c r="A74" s="56">
        <v>376108</v>
      </c>
      <c r="B74" s="2" t="s">
        <v>171</v>
      </c>
      <c r="C74" s="68"/>
    </row>
    <row r="75" spans="1:3" x14ac:dyDescent="0.3">
      <c r="A75" s="56">
        <v>376109</v>
      </c>
      <c r="B75" s="2" t="s">
        <v>70</v>
      </c>
      <c r="C75" s="68"/>
    </row>
    <row r="76" spans="1:3" x14ac:dyDescent="0.3">
      <c r="A76" s="56">
        <v>354900</v>
      </c>
      <c r="B76" s="2" t="s">
        <v>71</v>
      </c>
      <c r="C76" s="68"/>
    </row>
    <row r="77" spans="1:3" x14ac:dyDescent="0.3">
      <c r="A77" s="56">
        <v>349118</v>
      </c>
      <c r="B77" s="2" t="s">
        <v>72</v>
      </c>
      <c r="C77" s="68"/>
    </row>
    <row r="78" spans="1:3" x14ac:dyDescent="0.3">
      <c r="A78" s="56">
        <v>237289</v>
      </c>
      <c r="B78" s="2" t="s">
        <v>73</v>
      </c>
      <c r="C78" s="68"/>
    </row>
    <row r="79" spans="1:3" x14ac:dyDescent="0.3">
      <c r="A79" s="56">
        <v>66878</v>
      </c>
      <c r="B79" s="2" t="s">
        <v>74</v>
      </c>
      <c r="C79" s="68"/>
    </row>
    <row r="80" spans="1:3" x14ac:dyDescent="0.3">
      <c r="A80" s="56">
        <v>66886</v>
      </c>
      <c r="B80" s="2" t="s">
        <v>75</v>
      </c>
      <c r="C80" s="68"/>
    </row>
    <row r="81" spans="1:3" x14ac:dyDescent="0.3">
      <c r="A81" s="56">
        <v>75036</v>
      </c>
      <c r="B81" s="2" t="s">
        <v>76</v>
      </c>
      <c r="C81" s="68"/>
    </row>
    <row r="82" spans="1:3" x14ac:dyDescent="0.3">
      <c r="A82" s="56">
        <v>289058</v>
      </c>
      <c r="B82" s="2" t="s">
        <v>77</v>
      </c>
      <c r="C82" s="68"/>
    </row>
    <row r="83" spans="1:3" x14ac:dyDescent="0.3">
      <c r="A83" s="56">
        <v>293357</v>
      </c>
      <c r="B83" s="2" t="s">
        <v>78</v>
      </c>
      <c r="C83" s="68"/>
    </row>
    <row r="84" spans="1:3" x14ac:dyDescent="0.3">
      <c r="A84" s="56">
        <v>236265</v>
      </c>
      <c r="B84" s="2" t="s">
        <v>79</v>
      </c>
      <c r="C84" s="68"/>
    </row>
    <row r="85" spans="1:3" x14ac:dyDescent="0.3">
      <c r="A85" s="56">
        <v>377116</v>
      </c>
      <c r="B85" s="2" t="s">
        <v>80</v>
      </c>
      <c r="C85" s="68"/>
    </row>
    <row r="86" spans="1:3" x14ac:dyDescent="0.3">
      <c r="A86" s="56">
        <v>377117</v>
      </c>
      <c r="B86" s="2" t="s">
        <v>81</v>
      </c>
      <c r="C86" s="68"/>
    </row>
    <row r="87" spans="1:3" x14ac:dyDescent="0.3">
      <c r="A87" s="56">
        <v>207415</v>
      </c>
      <c r="B87" s="2" t="s">
        <v>82</v>
      </c>
      <c r="C87" s="68"/>
    </row>
    <row r="88" spans="1:3" x14ac:dyDescent="0.3">
      <c r="A88" s="56">
        <v>207449</v>
      </c>
      <c r="B88" s="2" t="s">
        <v>83</v>
      </c>
      <c r="C88" s="68"/>
    </row>
    <row r="89" spans="1:3" x14ac:dyDescent="0.3">
      <c r="A89" s="56">
        <v>207522</v>
      </c>
      <c r="B89" s="2" t="s">
        <v>84</v>
      </c>
      <c r="C89" s="68"/>
    </row>
    <row r="90" spans="1:3" x14ac:dyDescent="0.3">
      <c r="A90" s="56">
        <v>207506</v>
      </c>
      <c r="B90" s="2" t="s">
        <v>85</v>
      </c>
      <c r="C90" s="68"/>
    </row>
    <row r="91" spans="1:3" x14ac:dyDescent="0.3">
      <c r="A91" s="56">
        <v>207373</v>
      </c>
      <c r="B91" s="2" t="s">
        <v>86</v>
      </c>
      <c r="C91" s="68"/>
    </row>
    <row r="92" spans="1:3" x14ac:dyDescent="0.3">
      <c r="A92" s="56">
        <v>214668</v>
      </c>
      <c r="B92" s="2" t="s">
        <v>87</v>
      </c>
      <c r="C92" s="68"/>
    </row>
    <row r="93" spans="1:3" x14ac:dyDescent="0.3">
      <c r="A93" s="56" t="s">
        <v>116</v>
      </c>
      <c r="B93" s="2" t="s">
        <v>117</v>
      </c>
      <c r="C93" s="68"/>
    </row>
    <row r="94" spans="1:3" x14ac:dyDescent="0.3">
      <c r="A94" s="56">
        <v>355029</v>
      </c>
      <c r="B94" s="2" t="s">
        <v>89</v>
      </c>
      <c r="C94" s="68"/>
    </row>
    <row r="95" spans="1:3" x14ac:dyDescent="0.3">
      <c r="A95" s="56">
        <v>355028</v>
      </c>
      <c r="B95" s="2" t="s">
        <v>90</v>
      </c>
      <c r="C95" s="68"/>
    </row>
    <row r="96" spans="1:3" x14ac:dyDescent="0.3">
      <c r="A96" s="56">
        <v>259416</v>
      </c>
      <c r="B96" s="2" t="s">
        <v>91</v>
      </c>
      <c r="C96" s="68"/>
    </row>
    <row r="97" spans="1:3" x14ac:dyDescent="0.3">
      <c r="A97" s="56">
        <v>327361</v>
      </c>
      <c r="B97" s="2" t="s">
        <v>92</v>
      </c>
      <c r="C97" s="68"/>
    </row>
    <row r="98" spans="1:3" x14ac:dyDescent="0.3">
      <c r="A98" s="56">
        <v>237768</v>
      </c>
      <c r="B98" s="2" t="s">
        <v>93</v>
      </c>
      <c r="C98" s="68"/>
    </row>
    <row r="99" spans="1:3" x14ac:dyDescent="0.3">
      <c r="A99" s="56">
        <v>376852</v>
      </c>
      <c r="B99" s="2" t="s">
        <v>94</v>
      </c>
      <c r="C99" s="68"/>
    </row>
    <row r="100" spans="1:3" x14ac:dyDescent="0.3">
      <c r="A100" s="56">
        <v>237081</v>
      </c>
      <c r="B100" s="2" t="s">
        <v>95</v>
      </c>
      <c r="C100" s="68"/>
    </row>
    <row r="101" spans="1:3" x14ac:dyDescent="0.3">
      <c r="A101" s="56">
        <v>354902</v>
      </c>
      <c r="B101" s="2" t="s">
        <v>96</v>
      </c>
      <c r="C101" s="68"/>
    </row>
    <row r="102" spans="1:3" x14ac:dyDescent="0.3">
      <c r="A102" s="56">
        <v>354903</v>
      </c>
      <c r="B102" s="2" t="s">
        <v>97</v>
      </c>
      <c r="C102" s="68"/>
    </row>
    <row r="103" spans="1:3" x14ac:dyDescent="0.3">
      <c r="A103" s="56">
        <v>237172</v>
      </c>
      <c r="B103" s="2" t="s">
        <v>98</v>
      </c>
      <c r="C103" s="68"/>
    </row>
    <row r="104" spans="1:3" x14ac:dyDescent="0.3">
      <c r="A104" s="56">
        <v>245860</v>
      </c>
      <c r="B104" s="2" t="s">
        <v>99</v>
      </c>
      <c r="C104" s="68"/>
    </row>
    <row r="105" spans="1:3" x14ac:dyDescent="0.3">
      <c r="A105" s="56">
        <v>245837</v>
      </c>
      <c r="B105" s="2" t="s">
        <v>100</v>
      </c>
      <c r="C105" s="68"/>
    </row>
    <row r="106" spans="1:3" x14ac:dyDescent="0.3">
      <c r="A106" s="56">
        <v>245845</v>
      </c>
      <c r="B106" s="2" t="s">
        <v>101</v>
      </c>
      <c r="C106" s="68"/>
    </row>
    <row r="107" spans="1:3" x14ac:dyDescent="0.3">
      <c r="A107" s="56">
        <v>11</v>
      </c>
      <c r="B107" s="2" t="s">
        <v>88</v>
      </c>
      <c r="C107" s="68"/>
    </row>
    <row r="108" spans="1:3" x14ac:dyDescent="0.3">
      <c r="A108" s="56">
        <v>1</v>
      </c>
      <c r="B108" s="2" t="s">
        <v>102</v>
      </c>
      <c r="C108" s="68"/>
    </row>
    <row r="109" spans="1:3" x14ac:dyDescent="0.3">
      <c r="A109" s="56">
        <v>2</v>
      </c>
      <c r="B109" s="2" t="s">
        <v>103</v>
      </c>
      <c r="C109" s="68"/>
    </row>
    <row r="110" spans="1:3" x14ac:dyDescent="0.3">
      <c r="A110" s="56">
        <v>3</v>
      </c>
      <c r="B110" s="2" t="s">
        <v>104</v>
      </c>
      <c r="C110" s="68"/>
    </row>
    <row r="111" spans="1:3" x14ac:dyDescent="0.3">
      <c r="A111" s="56">
        <v>4</v>
      </c>
      <c r="B111" s="2" t="s">
        <v>105</v>
      </c>
      <c r="C111" s="68"/>
    </row>
    <row r="112" spans="1:3" x14ac:dyDescent="0.3">
      <c r="A112" s="56">
        <v>5</v>
      </c>
      <c r="B112" s="2" t="s">
        <v>106</v>
      </c>
      <c r="C112" s="68"/>
    </row>
    <row r="113" spans="1:3" x14ac:dyDescent="0.3">
      <c r="A113" s="56">
        <v>6</v>
      </c>
      <c r="B113" s="2" t="s">
        <v>107</v>
      </c>
      <c r="C113" s="68"/>
    </row>
    <row r="114" spans="1:3" x14ac:dyDescent="0.3">
      <c r="A114" s="56">
        <v>231555</v>
      </c>
      <c r="B114" s="2" t="s">
        <v>108</v>
      </c>
      <c r="C114" s="68"/>
    </row>
    <row r="115" spans="1:3" x14ac:dyDescent="0.3">
      <c r="A115" s="56" t="s">
        <v>109</v>
      </c>
      <c r="B115" s="2" t="s">
        <v>110</v>
      </c>
      <c r="C115" s="68"/>
    </row>
    <row r="116" spans="1:3" x14ac:dyDescent="0.3">
      <c r="A116" s="56" t="s">
        <v>111</v>
      </c>
      <c r="B116" s="2" t="s">
        <v>112</v>
      </c>
      <c r="C116" s="68"/>
    </row>
    <row r="117" spans="1:3" ht="15" thickBot="1" x14ac:dyDescent="0.35"/>
    <row r="118" spans="1:3" ht="30" customHeight="1" x14ac:dyDescent="0.3">
      <c r="A118" s="74" t="s">
        <v>254</v>
      </c>
      <c r="B118" s="180" t="s">
        <v>255</v>
      </c>
      <c r="C118" s="180"/>
    </row>
    <row r="119" spans="1:3" ht="43.5" customHeight="1" thickBot="1" x14ac:dyDescent="0.35">
      <c r="A119" s="75" t="s">
        <v>257</v>
      </c>
      <c r="B119" s="179" t="s">
        <v>256</v>
      </c>
      <c r="C119" s="179"/>
    </row>
  </sheetData>
  <sheetProtection password="91B0" sheet="1" objects="1" scenarios="1"/>
  <mergeCells count="2">
    <mergeCell ref="B119:C119"/>
    <mergeCell ref="B118:C11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H24"/>
  <sheetViews>
    <sheetView view="pageBreakPreview" topLeftCell="A31" zoomScale="60" zoomScaleNormal="100" workbookViewId="0">
      <selection activeCell="E9" sqref="E9"/>
    </sheetView>
  </sheetViews>
  <sheetFormatPr defaultRowHeight="14.4" x14ac:dyDescent="0.3"/>
  <cols>
    <col min="1" max="1" width="12.33203125" customWidth="1"/>
    <col min="2" max="2" width="32.44140625" customWidth="1"/>
    <col min="3" max="3" width="31" customWidth="1"/>
    <col min="4" max="4" width="20.33203125" customWidth="1"/>
    <col min="5" max="5" width="21.109375" customWidth="1"/>
    <col min="6" max="6" width="20.88671875" customWidth="1"/>
  </cols>
  <sheetData>
    <row r="1" spans="1:8" x14ac:dyDescent="0.3">
      <c r="A1" s="181" t="s">
        <v>335</v>
      </c>
      <c r="B1" s="182"/>
      <c r="C1" s="182"/>
      <c r="D1" s="182"/>
      <c r="E1" s="182"/>
      <c r="F1" s="183"/>
    </row>
    <row r="2" spans="1:8" x14ac:dyDescent="0.3">
      <c r="A2" s="184"/>
      <c r="B2" s="185"/>
      <c r="C2" s="185"/>
      <c r="D2" s="185"/>
      <c r="E2" s="185"/>
      <c r="F2" s="186"/>
    </row>
    <row r="3" spans="1:8" x14ac:dyDescent="0.3">
      <c r="A3" s="184"/>
      <c r="B3" s="185"/>
      <c r="C3" s="185"/>
      <c r="D3" s="185"/>
      <c r="E3" s="185"/>
      <c r="F3" s="186"/>
    </row>
    <row r="4" spans="1:8" ht="15" thickBot="1" x14ac:dyDescent="0.35">
      <c r="A4" s="187"/>
      <c r="B4" s="188"/>
      <c r="C4" s="188"/>
      <c r="D4" s="188"/>
      <c r="E4" s="188"/>
      <c r="F4" s="189"/>
    </row>
    <row r="5" spans="1:8" x14ac:dyDescent="0.3">
      <c r="A5" s="89" t="s">
        <v>263</v>
      </c>
      <c r="B5" s="89" t="s">
        <v>264</v>
      </c>
      <c r="C5" s="89" t="s">
        <v>265</v>
      </c>
      <c r="D5" s="89" t="s">
        <v>266</v>
      </c>
      <c r="E5" s="89" t="s">
        <v>267</v>
      </c>
      <c r="F5" s="89" t="s">
        <v>268</v>
      </c>
    </row>
    <row r="6" spans="1:8" ht="71.25" customHeight="1" x14ac:dyDescent="0.3">
      <c r="A6" s="80" t="s">
        <v>269</v>
      </c>
      <c r="B6" s="80" t="s">
        <v>270</v>
      </c>
      <c r="C6" s="80" t="s">
        <v>271</v>
      </c>
      <c r="D6" s="80" t="s">
        <v>272</v>
      </c>
      <c r="E6" s="80" t="s">
        <v>273</v>
      </c>
      <c r="F6" s="80" t="s">
        <v>274</v>
      </c>
      <c r="G6" s="87"/>
      <c r="H6" s="87"/>
    </row>
    <row r="7" spans="1:8" ht="57.6" x14ac:dyDescent="0.3">
      <c r="A7" s="190" t="s">
        <v>275</v>
      </c>
      <c r="B7" s="81" t="s">
        <v>276</v>
      </c>
      <c r="C7" s="81" t="s">
        <v>277</v>
      </c>
      <c r="D7" s="82">
        <v>1</v>
      </c>
      <c r="E7" s="82">
        <v>0.25</v>
      </c>
      <c r="F7" s="82">
        <v>0.15</v>
      </c>
    </row>
    <row r="8" spans="1:8" ht="57.6" x14ac:dyDescent="0.3">
      <c r="A8" s="190"/>
      <c r="B8" s="81" t="s">
        <v>278</v>
      </c>
      <c r="C8" s="81" t="s">
        <v>279</v>
      </c>
      <c r="D8" s="82">
        <v>2</v>
      </c>
      <c r="E8" s="82">
        <v>0.42</v>
      </c>
      <c r="F8" s="82">
        <v>0.25</v>
      </c>
    </row>
    <row r="9" spans="1:8" ht="57.6" x14ac:dyDescent="0.3">
      <c r="A9" s="190"/>
      <c r="B9" s="81" t="s">
        <v>280</v>
      </c>
      <c r="C9" s="81" t="s">
        <v>281</v>
      </c>
      <c r="D9" s="82">
        <v>3</v>
      </c>
      <c r="E9" s="82">
        <v>0.5</v>
      </c>
      <c r="F9" s="82">
        <v>0.3</v>
      </c>
    </row>
    <row r="10" spans="1:8" ht="86.4" x14ac:dyDescent="0.3">
      <c r="A10" s="192" t="s">
        <v>282</v>
      </c>
      <c r="B10" s="83" t="s">
        <v>283</v>
      </c>
      <c r="C10" s="83" t="s">
        <v>284</v>
      </c>
      <c r="D10" s="84">
        <v>1</v>
      </c>
      <c r="E10" s="84">
        <v>0.22</v>
      </c>
      <c r="F10" s="84">
        <v>0.13</v>
      </c>
    </row>
    <row r="11" spans="1:8" ht="100.8" x14ac:dyDescent="0.3">
      <c r="A11" s="192"/>
      <c r="B11" s="83" t="s">
        <v>285</v>
      </c>
      <c r="C11" s="83" t="s">
        <v>286</v>
      </c>
      <c r="D11" s="84">
        <v>2</v>
      </c>
      <c r="E11" s="84">
        <v>0.28000000000000003</v>
      </c>
      <c r="F11" s="84">
        <v>0.17</v>
      </c>
    </row>
    <row r="12" spans="1:8" ht="86.4" x14ac:dyDescent="0.3">
      <c r="A12" s="192"/>
      <c r="B12" s="83" t="s">
        <v>287</v>
      </c>
      <c r="C12" s="83" t="s">
        <v>288</v>
      </c>
      <c r="D12" s="190">
        <v>3</v>
      </c>
      <c r="E12" s="190">
        <v>0.39</v>
      </c>
      <c r="F12" s="190" t="s">
        <v>289</v>
      </c>
    </row>
    <row r="13" spans="1:8" ht="86.4" x14ac:dyDescent="0.3">
      <c r="A13" s="192"/>
      <c r="B13" s="83" t="s">
        <v>290</v>
      </c>
      <c r="C13" s="83" t="s">
        <v>291</v>
      </c>
      <c r="D13" s="190"/>
      <c r="E13" s="190"/>
      <c r="F13" s="190"/>
    </row>
    <row r="14" spans="1:8" ht="100.8" x14ac:dyDescent="0.3">
      <c r="A14" s="190" t="s">
        <v>292</v>
      </c>
      <c r="B14" s="85" t="s">
        <v>293</v>
      </c>
      <c r="C14" s="85" t="s">
        <v>294</v>
      </c>
      <c r="D14" s="191">
        <v>1</v>
      </c>
      <c r="E14" s="190">
        <v>0.21</v>
      </c>
      <c r="F14" s="190">
        <v>0.13</v>
      </c>
    </row>
    <row r="15" spans="1:8" ht="86.4" x14ac:dyDescent="0.3">
      <c r="A15" s="190"/>
      <c r="B15" s="85" t="s">
        <v>295</v>
      </c>
      <c r="C15" s="85" t="s">
        <v>296</v>
      </c>
      <c r="D15" s="191"/>
      <c r="E15" s="190"/>
      <c r="F15" s="190"/>
    </row>
    <row r="16" spans="1:8" ht="86.4" x14ac:dyDescent="0.3">
      <c r="A16" s="190"/>
      <c r="B16" s="85" t="s">
        <v>297</v>
      </c>
      <c r="C16" s="85" t="s">
        <v>298</v>
      </c>
      <c r="D16" s="84">
        <v>2</v>
      </c>
      <c r="E16" s="84">
        <v>0.3</v>
      </c>
      <c r="F16" s="84">
        <v>0.18</v>
      </c>
    </row>
    <row r="17" spans="1:6" ht="100.8" x14ac:dyDescent="0.3">
      <c r="A17" s="190"/>
      <c r="B17" s="85" t="s">
        <v>299</v>
      </c>
      <c r="C17" s="85" t="s">
        <v>300</v>
      </c>
      <c r="D17" s="190">
        <v>3</v>
      </c>
      <c r="E17" s="190">
        <v>0.39</v>
      </c>
      <c r="F17" s="82" t="s">
        <v>289</v>
      </c>
    </row>
    <row r="18" spans="1:6" ht="100.8" x14ac:dyDescent="0.3">
      <c r="A18" s="190"/>
      <c r="B18" s="85" t="s">
        <v>301</v>
      </c>
      <c r="C18" s="85" t="s">
        <v>302</v>
      </c>
      <c r="D18" s="190"/>
      <c r="E18" s="190"/>
      <c r="F18" s="82">
        <v>0.23</v>
      </c>
    </row>
    <row r="19" spans="1:6" ht="57.6" x14ac:dyDescent="0.3">
      <c r="A19" s="192" t="s">
        <v>303</v>
      </c>
      <c r="B19" s="85" t="s">
        <v>304</v>
      </c>
      <c r="C19" s="85" t="s">
        <v>305</v>
      </c>
      <c r="D19" s="82">
        <v>1</v>
      </c>
      <c r="E19" s="82">
        <v>0.08</v>
      </c>
      <c r="F19" s="82">
        <v>0.05</v>
      </c>
    </row>
    <row r="20" spans="1:6" ht="57.6" x14ac:dyDescent="0.3">
      <c r="A20" s="192"/>
      <c r="B20" s="85" t="s">
        <v>306</v>
      </c>
      <c r="C20" s="85" t="s">
        <v>307</v>
      </c>
      <c r="D20" s="82">
        <v>2</v>
      </c>
      <c r="E20" s="82">
        <v>0.1</v>
      </c>
      <c r="F20" s="82">
        <v>0.06</v>
      </c>
    </row>
    <row r="21" spans="1:6" ht="57.6" x14ac:dyDescent="0.3">
      <c r="A21" s="192"/>
      <c r="B21" s="85" t="s">
        <v>308</v>
      </c>
      <c r="C21" s="85" t="s">
        <v>309</v>
      </c>
      <c r="D21" s="82">
        <v>3</v>
      </c>
      <c r="E21" s="82">
        <v>0.13</v>
      </c>
      <c r="F21" s="82">
        <v>0.08</v>
      </c>
    </row>
    <row r="22" spans="1:6" ht="57.6" x14ac:dyDescent="0.3">
      <c r="A22" s="192" t="s">
        <v>310</v>
      </c>
      <c r="B22" s="85" t="s">
        <v>311</v>
      </c>
      <c r="C22" s="85" t="s">
        <v>312</v>
      </c>
      <c r="D22" s="84">
        <v>1</v>
      </c>
      <c r="E22" s="84">
        <v>0.08</v>
      </c>
      <c r="F22" s="84">
        <v>0.05</v>
      </c>
    </row>
    <row r="23" spans="1:6" ht="57.6" x14ac:dyDescent="0.3">
      <c r="A23" s="192"/>
      <c r="B23" s="85" t="s">
        <v>313</v>
      </c>
      <c r="C23" s="85" t="s">
        <v>312</v>
      </c>
      <c r="D23" s="84">
        <v>2</v>
      </c>
      <c r="E23" s="84">
        <v>0.35</v>
      </c>
      <c r="F23" s="84">
        <v>0.21</v>
      </c>
    </row>
    <row r="24" spans="1:6" ht="72" x14ac:dyDescent="0.3">
      <c r="A24" s="192"/>
      <c r="B24" s="85" t="s">
        <v>314</v>
      </c>
      <c r="C24" s="85" t="s">
        <v>312</v>
      </c>
      <c r="D24" s="84">
        <v>3</v>
      </c>
      <c r="E24" s="84">
        <v>0.5</v>
      </c>
      <c r="F24" s="84">
        <v>0.35</v>
      </c>
    </row>
  </sheetData>
  <sheetProtection password="91B0" sheet="1" objects="1" scenarios="1"/>
  <mergeCells count="14">
    <mergeCell ref="A19:A21"/>
    <mergeCell ref="A22:A24"/>
    <mergeCell ref="A7:A9"/>
    <mergeCell ref="A10:A13"/>
    <mergeCell ref="D12:D13"/>
    <mergeCell ref="A1:F4"/>
    <mergeCell ref="F12:F13"/>
    <mergeCell ref="A14:A18"/>
    <mergeCell ref="D14:D15"/>
    <mergeCell ref="E14:E15"/>
    <mergeCell ref="F14:F15"/>
    <mergeCell ref="D17:D18"/>
    <mergeCell ref="E17:E18"/>
    <mergeCell ref="E12:E13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B44"/>
  <sheetViews>
    <sheetView view="pageBreakPreview" topLeftCell="A25" zoomScaleNormal="100" zoomScaleSheetLayoutView="100" workbookViewId="0">
      <selection activeCell="G21" sqref="G21"/>
    </sheetView>
  </sheetViews>
  <sheetFormatPr defaultRowHeight="14.4" x14ac:dyDescent="0.3"/>
  <cols>
    <col min="1" max="1" width="52.6640625" customWidth="1"/>
    <col min="2" max="2" width="21" style="73" bestFit="1" customWidth="1"/>
  </cols>
  <sheetData>
    <row r="1" spans="1:2" x14ac:dyDescent="0.3">
      <c r="A1" s="193" t="s">
        <v>315</v>
      </c>
      <c r="B1" s="194" t="s">
        <v>316</v>
      </c>
    </row>
    <row r="2" spans="1:2" x14ac:dyDescent="0.3">
      <c r="A2" s="193"/>
      <c r="B2" s="194"/>
    </row>
    <row r="3" spans="1:2" x14ac:dyDescent="0.3">
      <c r="A3" s="81" t="s">
        <v>317</v>
      </c>
      <c r="B3" s="88">
        <v>0.1</v>
      </c>
    </row>
    <row r="4" spans="1:2" x14ac:dyDescent="0.3">
      <c r="A4" s="81" t="s">
        <v>318</v>
      </c>
      <c r="B4" s="88">
        <v>0.14000000000000001</v>
      </c>
    </row>
    <row r="5" spans="1:2" ht="28.8" x14ac:dyDescent="0.3">
      <c r="A5" s="81" t="s">
        <v>319</v>
      </c>
      <c r="B5" s="88">
        <v>0.19</v>
      </c>
    </row>
    <row r="6" spans="1:2" ht="28.8" x14ac:dyDescent="0.3">
      <c r="A6" s="81" t="s">
        <v>320</v>
      </c>
      <c r="B6" s="88">
        <v>0.25</v>
      </c>
    </row>
    <row r="7" spans="1:2" x14ac:dyDescent="0.3">
      <c r="A7" s="81" t="s">
        <v>321</v>
      </c>
      <c r="B7" s="88">
        <v>7.0000000000000007E-2</v>
      </c>
    </row>
    <row r="8" spans="1:2" x14ac:dyDescent="0.3">
      <c r="A8" s="81" t="s">
        <v>322</v>
      </c>
      <c r="B8" s="88">
        <v>0.1</v>
      </c>
    </row>
    <row r="9" spans="1:2" ht="28.8" x14ac:dyDescent="0.3">
      <c r="A9" s="81" t="s">
        <v>323</v>
      </c>
      <c r="B9" s="88">
        <v>0.13</v>
      </c>
    </row>
    <row r="10" spans="1:2" ht="28.8" x14ac:dyDescent="0.3">
      <c r="A10" s="81" t="s">
        <v>324</v>
      </c>
      <c r="B10" s="88">
        <v>0.18</v>
      </c>
    </row>
    <row r="11" spans="1:2" x14ac:dyDescent="0.3">
      <c r="A11" s="81" t="s">
        <v>325</v>
      </c>
      <c r="B11" s="88">
        <v>0.1</v>
      </c>
    </row>
    <row r="12" spans="1:2" x14ac:dyDescent="0.3">
      <c r="A12" s="81" t="s">
        <v>326</v>
      </c>
      <c r="B12" s="88">
        <v>0.14000000000000001</v>
      </c>
    </row>
    <row r="13" spans="1:2" ht="28.8" x14ac:dyDescent="0.3">
      <c r="A13" s="81" t="s">
        <v>327</v>
      </c>
      <c r="B13" s="88">
        <v>0.28999999999999998</v>
      </c>
    </row>
    <row r="14" spans="1:2" ht="28.8" x14ac:dyDescent="0.3">
      <c r="A14" s="81" t="s">
        <v>328</v>
      </c>
      <c r="B14" s="88">
        <v>0.43</v>
      </c>
    </row>
    <row r="15" spans="1:2" ht="28.8" x14ac:dyDescent="0.3">
      <c r="A15" s="81" t="s">
        <v>329</v>
      </c>
      <c r="B15" s="88">
        <v>0.14000000000000001</v>
      </c>
    </row>
    <row r="16" spans="1:2" ht="28.8" x14ac:dyDescent="0.3">
      <c r="A16" s="81" t="s">
        <v>330</v>
      </c>
      <c r="B16" s="88">
        <v>0.24</v>
      </c>
    </row>
    <row r="17" spans="1:2" ht="28.8" x14ac:dyDescent="0.3">
      <c r="A17" s="81" t="s">
        <v>331</v>
      </c>
      <c r="B17" s="88">
        <v>0.24</v>
      </c>
    </row>
    <row r="18" spans="1:2" ht="28.8" x14ac:dyDescent="0.3">
      <c r="A18" s="81" t="s">
        <v>332</v>
      </c>
      <c r="B18" s="88">
        <v>0.13</v>
      </c>
    </row>
    <row r="19" spans="1:2" ht="28.8" x14ac:dyDescent="0.3">
      <c r="A19" s="81" t="s">
        <v>333</v>
      </c>
      <c r="B19" s="88">
        <v>0.17</v>
      </c>
    </row>
    <row r="20" spans="1:2" ht="28.8" x14ac:dyDescent="0.3">
      <c r="A20" s="81" t="s">
        <v>334</v>
      </c>
      <c r="B20" s="88">
        <v>0.24</v>
      </c>
    </row>
    <row r="21" spans="1:2" x14ac:dyDescent="0.3">
      <c r="A21" s="86"/>
    </row>
    <row r="22" spans="1:2" x14ac:dyDescent="0.3">
      <c r="A22" s="86"/>
    </row>
    <row r="23" spans="1:2" x14ac:dyDescent="0.3">
      <c r="A23" s="86"/>
    </row>
    <row r="24" spans="1:2" x14ac:dyDescent="0.3">
      <c r="A24" s="86"/>
    </row>
    <row r="25" spans="1:2" x14ac:dyDescent="0.3">
      <c r="A25" s="86"/>
    </row>
    <row r="26" spans="1:2" x14ac:dyDescent="0.3">
      <c r="A26" s="86"/>
    </row>
    <row r="27" spans="1:2" x14ac:dyDescent="0.3">
      <c r="A27" s="86"/>
    </row>
    <row r="28" spans="1:2" x14ac:dyDescent="0.3">
      <c r="A28" s="86"/>
    </row>
    <row r="29" spans="1:2" x14ac:dyDescent="0.3">
      <c r="A29" s="86"/>
    </row>
    <row r="30" spans="1:2" x14ac:dyDescent="0.3">
      <c r="A30" s="86"/>
    </row>
    <row r="31" spans="1:2" x14ac:dyDescent="0.3">
      <c r="A31" s="86"/>
    </row>
    <row r="32" spans="1:2" x14ac:dyDescent="0.3">
      <c r="A32" s="86"/>
    </row>
    <row r="33" spans="1:1" x14ac:dyDescent="0.3">
      <c r="A33" s="86"/>
    </row>
    <row r="34" spans="1:1" x14ac:dyDescent="0.3">
      <c r="A34" s="87"/>
    </row>
    <row r="35" spans="1:1" x14ac:dyDescent="0.3">
      <c r="A35" s="87"/>
    </row>
    <row r="36" spans="1:1" x14ac:dyDescent="0.3">
      <c r="A36" s="87"/>
    </row>
    <row r="37" spans="1:1" x14ac:dyDescent="0.3">
      <c r="A37" s="87"/>
    </row>
    <row r="38" spans="1:1" x14ac:dyDescent="0.3">
      <c r="A38" s="87"/>
    </row>
    <row r="39" spans="1:1" x14ac:dyDescent="0.3">
      <c r="A39" s="87"/>
    </row>
    <row r="40" spans="1:1" x14ac:dyDescent="0.3">
      <c r="A40" s="87"/>
    </row>
    <row r="41" spans="1:1" x14ac:dyDescent="0.3">
      <c r="A41" s="87"/>
    </row>
    <row r="42" spans="1:1" x14ac:dyDescent="0.3">
      <c r="A42" s="87"/>
    </row>
    <row r="43" spans="1:1" x14ac:dyDescent="0.3">
      <c r="A43" s="87"/>
    </row>
    <row r="44" spans="1:1" x14ac:dyDescent="0.3">
      <c r="A44" s="87"/>
    </row>
  </sheetData>
  <sheetProtection password="91B0" sheet="1" objects="1" scenarios="1"/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INICIO</vt:lpstr>
      <vt:lpstr>RESUMO DE VALORES</vt:lpstr>
      <vt:lpstr>COMPOSIÇÃO RESUMIDA</vt:lpstr>
      <vt:lpstr>COMPOSIÇÕES DE ITEM</vt:lpstr>
      <vt:lpstr>CUSTOS UNITÁRIOS</vt:lpstr>
      <vt:lpstr>MO-CONSTRUÇÃO RDA</vt:lpstr>
      <vt:lpstr>SERVIÇOS DE IP</vt:lpstr>
      <vt:lpstr>'COMPOSIÇÃO RESUMIDA'!Area_de_impressao</vt:lpstr>
      <vt:lpstr>INICIO!Area_de_impressao</vt:lpstr>
      <vt:lpstr>'RESUMO DE VALORES'!Area_de_impressao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nicolau barcelos</dc:creator>
  <cp:lastModifiedBy>Laisa</cp:lastModifiedBy>
  <cp:lastPrinted>2018-04-13T02:53:45Z</cp:lastPrinted>
  <dcterms:created xsi:type="dcterms:W3CDTF">2018-03-19T12:13:40Z</dcterms:created>
  <dcterms:modified xsi:type="dcterms:W3CDTF">2018-12-19T17:32:55Z</dcterms:modified>
</cp:coreProperties>
</file>